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5875" windowHeight="10305"/>
  </bookViews>
  <sheets>
    <sheet name="Приложение 1.1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DELETE_MUTUAL_SETTLEMENT_HL_COLUMN_MARKER">#REF!</definedName>
    <definedName name="GOD">[2]Заголовок!$B$11</definedName>
    <definedName name="logic">[3]TEHSHEET!$E$2:$E$3</definedName>
    <definedName name="method_calc_services_amount">[3]TEHSHEET!$G$15:$G$18</definedName>
    <definedName name="org">[4]Титульный!$F$10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'[5]4'!$F$23:$I$23,'[5]4'!$F$25:$I$25,'[5]4'!$F$27:$I$31,'[5]4'!$K$14:$N$20,'[5]4'!$K$23:$N$23,'[5]4'!$K$25:$N$25,'[5]4'!$K$27:$N$31,'[5]4'!$P$14:$S$20,'[5]4'!$P$23:$S$23</definedName>
    <definedName name="P1_SCOPE_5_PRT" hidden="1">'[5]5'!$F$23:$I$23,'[5]5'!$F$25:$I$25,'[5]5'!$F$27:$I$31,'[5]5'!$K$14:$N$21,'[5]5'!$K$23:$N$23,'[5]5'!$K$25:$N$25,'[5]5'!$K$27:$N$31,'[5]5'!$P$14:$S$21,'[5]5'!$P$23:$S$23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'[5]4'!$P$25:$S$25,'[5]4'!$P$27:$S$31,'[5]4'!$U$14:$X$20,'[5]4'!$U$23:$X$23,'[5]4'!$U$25:$X$25,'[5]4'!$U$27:$X$31,'[5]4'!$Z$14:$AC$20,'[5]4'!$Z$23:$AC$23,'[5]4'!$Z$25:$AC$25</definedName>
    <definedName name="P2_SCOPE_5_PRT" hidden="1">'[5]5'!$P$25:$S$25,'[5]5'!$P$27:$S$31,'[5]5'!$U$14:$X$21,'[5]5'!$U$23:$X$23,'[5]5'!$U$25:$X$25,'[5]5'!$U$27:$X$31,'[5]5'!$Z$14:$AC$21,'[5]5'!$Z$23:$AC$23,'[5]5'!$Z$25:$AC$25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reg_name">[6]Титульный!$F$6</definedName>
    <definedName name="sbwt_name">[6]REESTR_ORG!$H$33:$H$36</definedName>
    <definedName name="sbwt_name_o">[3]REESTR_ORG!$AN$33:$AN$37</definedName>
    <definedName name="sbwt_name_oep">[6]REESTR_ORG!$AR$33:$AR$37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4_PRT">'[5]4'!$Z$27:$AC$31,'[5]4'!$F$14:$I$20,P1_SCOPE_4_PRT,P2_SCOPE_4_PRT</definedName>
    <definedName name="SCOPE_5_PRT">'[5]5'!$Z$27:$AC$31,'[5]5'!$F$14:$I$21,P1_SCOPE_5_PRT,P2_SCOPE_5_PRT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PER_LD">#REF!</definedName>
    <definedName name="SCOPE_PER_PRT">P5_SCOPE_PER_PRT,P6_SCOPE_PER_PRT,P7_SCOPE_PER_PRT,P8_SCOPE_PER_PRT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mall_customers_range">[6]TEHSHEET!$G$23:$G$42</definedName>
    <definedName name="TARGET">[7]TEHSHEET!$I$42:$I$45</definedName>
    <definedName name="tso_name">[3]REESTR_ORG!$A$33:$A$53</definedName>
    <definedName name="version">[6]Инструкция!$O$2</definedName>
    <definedName name="YEAR">[6]TEHSHEET!$C$2:$C$13</definedName>
    <definedName name="БазовыйПериод">[5]Заголовок!$B$15</definedName>
    <definedName name="_xlnm.Print_Area" localSheetId="0">'Приложение 1.1 '!$D$8:$T$37</definedName>
  </definedNames>
  <calcPr calcId="125725"/>
</workbook>
</file>

<file path=xl/calcChain.xml><?xml version="1.0" encoding="utf-8"?>
<calcChain xmlns="http://schemas.openxmlformats.org/spreadsheetml/2006/main">
  <c r="O35" i="1"/>
  <c r="N35"/>
  <c r="M35"/>
  <c r="L35"/>
  <c r="J35"/>
  <c r="T35" s="1"/>
  <c r="I35"/>
  <c r="H35"/>
  <c r="R35" s="1"/>
  <c r="G35"/>
  <c r="Q35" s="1"/>
  <c r="T34"/>
  <c r="S34"/>
  <c r="R34"/>
  <c r="Q34"/>
  <c r="K34"/>
  <c r="F34"/>
  <c r="T33"/>
  <c r="S33"/>
  <c r="R33"/>
  <c r="Q33"/>
  <c r="K33"/>
  <c r="F33"/>
  <c r="T32"/>
  <c r="R32"/>
  <c r="Q32"/>
  <c r="N32"/>
  <c r="K32" s="1"/>
  <c r="I32"/>
  <c r="T31"/>
  <c r="R31"/>
  <c r="Q31"/>
  <c r="N31"/>
  <c r="K31" s="1"/>
  <c r="I31"/>
  <c r="R30"/>
  <c r="Q30"/>
  <c r="N30"/>
  <c r="J30"/>
  <c r="J28" s="1"/>
  <c r="I30"/>
  <c r="T29"/>
  <c r="S29"/>
  <c r="R29"/>
  <c r="Q29"/>
  <c r="K29"/>
  <c r="F29"/>
  <c r="M28"/>
  <c r="L28"/>
  <c r="H28"/>
  <c r="G28"/>
  <c r="O26"/>
  <c r="N26"/>
  <c r="M26"/>
  <c r="L26"/>
  <c r="J26"/>
  <c r="I26"/>
  <c r="H26"/>
  <c r="G26"/>
  <c r="O25"/>
  <c r="N25"/>
  <c r="M25"/>
  <c r="L25"/>
  <c r="J25"/>
  <c r="I25"/>
  <c r="H25"/>
  <c r="G25"/>
  <c r="O24"/>
  <c r="N24"/>
  <c r="M24"/>
  <c r="L24"/>
  <c r="L22" s="1"/>
  <c r="J24"/>
  <c r="J22" s="1"/>
  <c r="I24"/>
  <c r="H24"/>
  <c r="G24"/>
  <c r="N22"/>
  <c r="L21"/>
  <c r="G21"/>
  <c r="O19"/>
  <c r="J19"/>
  <c r="O18"/>
  <c r="N18"/>
  <c r="M18"/>
  <c r="L18"/>
  <c r="J18"/>
  <c r="I18"/>
  <c r="H18"/>
  <c r="G18"/>
  <c r="O17"/>
  <c r="K17" s="1"/>
  <c r="J17"/>
  <c r="F17" s="1"/>
  <c r="O16"/>
  <c r="O14" s="1"/>
  <c r="N16"/>
  <c r="N14" s="1"/>
  <c r="J16"/>
  <c r="I16"/>
  <c r="N15"/>
  <c r="M15"/>
  <c r="M14" s="1"/>
  <c r="I15"/>
  <c r="H15"/>
  <c r="E12"/>
  <c r="F12" s="1"/>
  <c r="G12" s="1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P10"/>
  <c r="K10"/>
  <c r="F10"/>
  <c r="D8"/>
  <c r="N28" l="1"/>
  <c r="S32"/>
  <c r="J14"/>
  <c r="F18"/>
  <c r="H22"/>
  <c r="R28"/>
  <c r="S30"/>
  <c r="F15"/>
  <c r="F26"/>
  <c r="O22"/>
  <c r="K35"/>
  <c r="K16"/>
  <c r="I14"/>
  <c r="K18"/>
  <c r="K24"/>
  <c r="F25"/>
  <c r="I28"/>
  <c r="F16"/>
  <c r="I22"/>
  <c r="P29"/>
  <c r="F30"/>
  <c r="Q28"/>
  <c r="P32"/>
  <c r="P33"/>
  <c r="S35"/>
  <c r="P35" s="1"/>
  <c r="H14"/>
  <c r="F24"/>
  <c r="K25"/>
  <c r="K26"/>
  <c r="F32"/>
  <c r="P34"/>
  <c r="K14"/>
  <c r="F28"/>
  <c r="K15"/>
  <c r="M22"/>
  <c r="F31"/>
  <c r="F35"/>
  <c r="S31"/>
  <c r="P31" s="1"/>
  <c r="G22"/>
  <c r="F22" l="1"/>
  <c r="K22"/>
  <c r="F14"/>
  <c r="S28"/>
  <c r="N36" l="1"/>
  <c r="N27" s="1"/>
  <c r="Q19"/>
  <c r="Q25"/>
  <c r="G36"/>
  <c r="R15"/>
  <c r="H21"/>
  <c r="H36"/>
  <c r="N21"/>
  <c r="S18"/>
  <c r="T25"/>
  <c r="T26" l="1"/>
  <c r="S26"/>
  <c r="R24"/>
  <c r="H19"/>
  <c r="G27"/>
  <c r="Q24"/>
  <c r="G20"/>
  <c r="T18"/>
  <c r="T19"/>
  <c r="S24"/>
  <c r="M36"/>
  <c r="M27" s="1"/>
  <c r="Q18"/>
  <c r="G19"/>
  <c r="N19"/>
  <c r="O36"/>
  <c r="O30"/>
  <c r="M20"/>
  <c r="N20"/>
  <c r="S16"/>
  <c r="S15"/>
  <c r="R25"/>
  <c r="M19"/>
  <c r="M21"/>
  <c r="R14"/>
  <c r="P15"/>
  <c r="Q26"/>
  <c r="L36"/>
  <c r="Q21"/>
  <c r="J20"/>
  <c r="L20"/>
  <c r="T17"/>
  <c r="P17" s="1"/>
  <c r="T24"/>
  <c r="T22" s="1"/>
  <c r="S25"/>
  <c r="P25" s="1"/>
  <c r="I21"/>
  <c r="T16"/>
  <c r="T14" s="1"/>
  <c r="R26"/>
  <c r="H27"/>
  <c r="R18"/>
  <c r="L19"/>
  <c r="I19"/>
  <c r="I36"/>
  <c r="J36"/>
  <c r="O20"/>
  <c r="H20"/>
  <c r="I20"/>
  <c r="R21"/>
  <c r="S14" l="1"/>
  <c r="P14" s="1"/>
  <c r="R20"/>
  <c r="M13"/>
  <c r="R36"/>
  <c r="R27" s="1"/>
  <c r="F36"/>
  <c r="S20"/>
  <c r="T20"/>
  <c r="R19"/>
  <c r="K36"/>
  <c r="L27"/>
  <c r="M37"/>
  <c r="M23"/>
  <c r="P24"/>
  <c r="Q22"/>
  <c r="P18"/>
  <c r="S22"/>
  <c r="T36"/>
  <c r="J27"/>
  <c r="I13"/>
  <c r="K20"/>
  <c r="Q36"/>
  <c r="R22"/>
  <c r="O21"/>
  <c r="J21"/>
  <c r="F21" s="1"/>
  <c r="O28"/>
  <c r="T30"/>
  <c r="K30"/>
  <c r="G13"/>
  <c r="F19"/>
  <c r="Q20"/>
  <c r="F20"/>
  <c r="O13"/>
  <c r="P26"/>
  <c r="K21"/>
  <c r="P16"/>
  <c r="N13"/>
  <c r="S21"/>
  <c r="S19"/>
  <c r="S36"/>
  <c r="S27" s="1"/>
  <c r="I27"/>
  <c r="K19"/>
  <c r="L13"/>
  <c r="H13"/>
  <c r="T21"/>
  <c r="P21" s="1"/>
  <c r="S13" l="1"/>
  <c r="R13"/>
  <c r="R37" s="1"/>
  <c r="F27"/>
  <c r="K13"/>
  <c r="K23" s="1"/>
  <c r="R23"/>
  <c r="S23"/>
  <c r="S37"/>
  <c r="P20"/>
  <c r="Q13"/>
  <c r="T28"/>
  <c r="P30"/>
  <c r="J13"/>
  <c r="P22"/>
  <c r="H23"/>
  <c r="H37"/>
  <c r="P36"/>
  <c r="Q27"/>
  <c r="O23"/>
  <c r="G23"/>
  <c r="G37"/>
  <c r="P19"/>
  <c r="L23"/>
  <c r="L37"/>
  <c r="N37"/>
  <c r="N23"/>
  <c r="O27"/>
  <c r="K27" s="1"/>
  <c r="K28"/>
  <c r="I37"/>
  <c r="I23"/>
  <c r="T13"/>
  <c r="F13"/>
  <c r="F23" s="1"/>
  <c r="J37" l="1"/>
  <c r="F37" s="1"/>
  <c r="J23"/>
  <c r="Q37"/>
  <c r="Q23"/>
  <c r="O37"/>
  <c r="K37" s="1"/>
  <c r="T23"/>
  <c r="T27"/>
  <c r="T37" s="1"/>
  <c r="P28"/>
  <c r="P13"/>
  <c r="P23" s="1"/>
  <c r="P27" l="1"/>
  <c r="P37"/>
</calcChain>
</file>

<file path=xl/sharedStrings.xml><?xml version="1.0" encoding="utf-8"?>
<sst xmlns="http://schemas.openxmlformats.org/spreadsheetml/2006/main" count="66" uniqueCount="55">
  <si>
    <t xml:space="preserve"> Информация о балансе электрической энергии,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за 2025 год. (Согласно п.19 Постановления Правительства РФ от 21.01.2004 г. № 24 "Об утверждении стандартов раскрытия информации объектами оптового и розничного рынков электрической энергии")</t>
  </si>
  <si>
    <t/>
  </si>
  <si>
    <t>тыс.кВтч.</t>
  </si>
  <si>
    <t>№ п/п</t>
  </si>
  <si>
    <t>Показатели</t>
  </si>
  <si>
    <t>Всего</t>
  </si>
  <si>
    <t>ВН</t>
  </si>
  <si>
    <t>СН 1</t>
  </si>
  <si>
    <t>СН 2</t>
  </si>
  <si>
    <t>НН</t>
  </si>
  <si>
    <t>1</t>
  </si>
  <si>
    <t xml:space="preserve">Поступление электроэнергии в сеть, ВСЕГО </t>
  </si>
  <si>
    <t>1.1</t>
  </si>
  <si>
    <t>из смежной сети, всего, в том числе из сети:</t>
  </si>
  <si>
    <t>1.1.1</t>
  </si>
  <si>
    <t>1.1.2</t>
  </si>
  <si>
    <t>СН1</t>
  </si>
  <si>
    <t>1.1.3</t>
  </si>
  <si>
    <t>СН2</t>
  </si>
  <si>
    <t>из 1.1 поступление из сети РСК</t>
  </si>
  <si>
    <t>1.2</t>
  </si>
  <si>
    <t>от электростанций ПЭ (ЭСО)</t>
  </si>
  <si>
    <t>1.3</t>
  </si>
  <si>
    <t>от других поставщиков (в т.ч. с оптового рынка)</t>
  </si>
  <si>
    <t>1.4</t>
  </si>
  <si>
    <t xml:space="preserve">поступление электроэнергии от других организаций </t>
  </si>
  <si>
    <t>2</t>
  </si>
  <si>
    <t xml:space="preserve">Потери электроэнергии в сети </t>
  </si>
  <si>
    <t>то же в % (п.2/п.1)</t>
  </si>
  <si>
    <t>2.1</t>
  </si>
  <si>
    <t>Относимые на сторонних потребителей</t>
  </si>
  <si>
    <t>2.2</t>
  </si>
  <si>
    <t>Относимые на основное производство</t>
  </si>
  <si>
    <t>3</t>
  </si>
  <si>
    <t>Собственное потребление организаций, для которых оказание услуг по передаче не является основным видом деятельности</t>
  </si>
  <si>
    <t>4</t>
  </si>
  <si>
    <t xml:space="preserve">Полезный отпуск из сети </t>
  </si>
  <si>
    <t>4.1</t>
  </si>
  <si>
    <t>в т.ч. собственным потребителям</t>
  </si>
  <si>
    <t>из них, потребителям, присоединенным к центру питания на генераторном напряжении</t>
  </si>
  <si>
    <t>4.1.1</t>
  </si>
  <si>
    <t>ГП, участнику ОРЭМ</t>
  </si>
  <si>
    <t>4.1.2</t>
  </si>
  <si>
    <t>ЭСО, участнику ОРЭМ</t>
  </si>
  <si>
    <t>4.1.3</t>
  </si>
  <si>
    <t>сбытовым компаниям, не имеющим статус ГП</t>
  </si>
  <si>
    <t>4.1.4</t>
  </si>
  <si>
    <t xml:space="preserve">потребителям, заключившим прямые договоры на услуги по передаче </t>
  </si>
  <si>
    <t>4.2</t>
  </si>
  <si>
    <t>сальдо переток в сопредельные регионы</t>
  </si>
  <si>
    <t>4.3</t>
  </si>
  <si>
    <t>производственные и хозяйственные нужды организации</t>
  </si>
  <si>
    <t>4.4</t>
  </si>
  <si>
    <t>сальдо переток в другие организации</t>
  </si>
  <si>
    <t>Небаланс</t>
  </si>
</sst>
</file>

<file path=xl/styles.xml><?xml version="1.0" encoding="utf-8"?>
<styleSheet xmlns="http://schemas.openxmlformats.org/spreadsheetml/2006/main">
  <numFmts count="23">
    <numFmt numFmtId="164" formatCode="#,##0.0000"/>
    <numFmt numFmtId="165" formatCode="_-* #,##0.00[$€-1]_-;\-* #,##0.00[$€-1]_-;_-* &quot;-&quot;??[$€-1]_-"/>
    <numFmt numFmtId="166" formatCode="#.##0\.00"/>
    <numFmt numFmtId="167" formatCode="#\.00"/>
    <numFmt numFmtId="168" formatCode="\$#\.00"/>
    <numFmt numFmtId="169" formatCode="#\."/>
    <numFmt numFmtId="170" formatCode="_-* #,##0_-;\-* #,##0_-;_-* &quot;-&quot;_-;_-@_-"/>
    <numFmt numFmtId="171" formatCode="_-* #,##0.00_-;\-* #,##0.00_-;_-* &quot;-&quot;??_-;_-@_-"/>
    <numFmt numFmtId="172" formatCode="&quot;$&quot;#,##0_);[Red]\(&quot;$&quot;#,##0\)"/>
    <numFmt numFmtId="173" formatCode="_-&quot;Ј&quot;* #,##0.00_-;\-&quot;Ј&quot;* #,##0.00_-;_-&quot;Ј&quot;* &quot;-&quot;??_-;_-@_-"/>
    <numFmt numFmtId="174" formatCode="\$#,##0\ ;\(\$#,##0\)"/>
    <numFmt numFmtId="175" formatCode="0.0"/>
    <numFmt numFmtId="176" formatCode="General_)"/>
    <numFmt numFmtId="177" formatCode="#,##0.00_ ;[=0]&quot;0 &quot;;[Red]#,##0.00\ "/>
    <numFmt numFmtId="178" formatCode="#,##0.000"/>
    <numFmt numFmtId="179" formatCode="#,##0.0_ ;[=0]&quot;0 &quot;;[Red]#,##0.0\ "/>
    <numFmt numFmtId="180" formatCode="#,##0.000_ ;[=0]&quot;0 &quot;;[Red]#,##0.000\ "/>
    <numFmt numFmtId="181" formatCode="_(* #,##0_);_(* \(#,##0\);_(* &quot;-&quot;_);_(@_)"/>
    <numFmt numFmtId="182" formatCode="_(* #,##0.00_);_(* \(#,##0.00\);_(* &quot;-&quot;??_);_(@_)"/>
    <numFmt numFmtId="183" formatCode="_-* #,##0.00_р_._-;\-* #,##0.00_р_._-;_-* &quot;-&quot;??_р_._-;_-@_-"/>
    <numFmt numFmtId="184" formatCode="_-* #,##0.00_р_._-;\-* #,##0.00_р_._-;_-* \-??_р_._-;_-@_-"/>
    <numFmt numFmtId="185" formatCode="#,##0_ ;[=0]&quot;0 &quot;;[Red]#,##0\ "/>
    <numFmt numFmtId="186" formatCode="%#\.00"/>
  </numFmts>
  <fonts count="7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9"/>
      <name val="Tahoma"/>
      <family val="2"/>
      <charset val="204"/>
    </font>
    <font>
      <b/>
      <sz val="11"/>
      <name val="Tahoma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10"/>
      <name val="Arial Cyr"/>
    </font>
    <font>
      <b/>
      <sz val="9"/>
      <color indexed="23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sz val="8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u/>
      <sz val="10"/>
      <color indexed="36"/>
      <name val="Arial Cyr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8"/>
      <color indexed="56"/>
      <name val="Cambria"/>
      <family val="2"/>
      <charset val="204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2"/>
      <name val="Times New Roman"/>
      <family val="1"/>
      <charset val="204"/>
    </font>
    <font>
      <b/>
      <sz val="9"/>
      <color rgb="FF33339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12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2"/>
      <color theme="1"/>
      <name val="Times New Roman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name val="Courier New"/>
      <family val="3"/>
      <charset val="204"/>
    </font>
    <font>
      <sz val="11"/>
      <name val="Times New Roman CYR"/>
      <family val="1"/>
      <charset val="204"/>
    </font>
    <font>
      <sz val="12"/>
      <name val="TimesET"/>
    </font>
    <font>
      <sz val="10"/>
      <name val="Mangal"/>
      <family val="2"/>
      <charset val="204"/>
    </font>
    <font>
      <sz val="12"/>
      <color indexed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lightDown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91">
    <xf numFmtId="0" fontId="0" fillId="0" borderId="0"/>
    <xf numFmtId="0" fontId="2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2" fillId="0" borderId="0"/>
    <xf numFmtId="165" fontId="12" fillId="0" borderId="0"/>
    <xf numFmtId="0" fontId="13" fillId="0" borderId="0"/>
    <xf numFmtId="0" fontId="13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166" fontId="15" fillId="0" borderId="0">
      <protection locked="0"/>
    </xf>
    <xf numFmtId="167" fontId="15" fillId="0" borderId="0">
      <protection locked="0"/>
    </xf>
    <xf numFmtId="166" fontId="15" fillId="0" borderId="0">
      <protection locked="0"/>
    </xf>
    <xf numFmtId="167" fontId="15" fillId="0" borderId="0">
      <protection locked="0"/>
    </xf>
    <xf numFmtId="168" fontId="15" fillId="0" borderId="0">
      <protection locked="0"/>
    </xf>
    <xf numFmtId="169" fontId="15" fillId="0" borderId="29">
      <protection locked="0"/>
    </xf>
    <xf numFmtId="169" fontId="16" fillId="0" borderId="0">
      <protection locked="0"/>
    </xf>
    <xf numFmtId="169" fontId="16" fillId="0" borderId="0">
      <protection locked="0"/>
    </xf>
    <xf numFmtId="169" fontId="15" fillId="0" borderId="29">
      <protection locked="0"/>
    </xf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9" fillId="8" borderId="0" applyNumberFormat="0" applyBorder="0" applyAlignment="0" applyProtection="0"/>
    <xf numFmtId="0" fontId="20" fillId="25" borderId="30" applyNumberFormat="0" applyAlignment="0" applyProtection="0"/>
    <xf numFmtId="0" fontId="21" fillId="0" borderId="30" applyNumberFormat="0" applyAlignment="0">
      <protection locked="0"/>
    </xf>
    <xf numFmtId="0" fontId="22" fillId="26" borderId="31" applyNumberFormat="0" applyAlignment="0" applyProtection="0"/>
    <xf numFmtId="17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3" fontId="2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23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6" fillId="0" borderId="0" applyFill="0" applyBorder="0" applyProtection="0">
      <alignment vertical="center"/>
    </xf>
    <xf numFmtId="0" fontId="24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ill="0" applyBorder="0" applyAlignment="0" applyProtection="0"/>
    <xf numFmtId="175" fontId="14" fillId="0" borderId="0" applyFill="0" applyBorder="0" applyAlignment="0" applyProtection="0"/>
    <xf numFmtId="175" fontId="30" fillId="0" borderId="0" applyFill="0" applyBorder="0" applyAlignment="0" applyProtection="0"/>
    <xf numFmtId="175" fontId="31" fillId="0" borderId="0" applyFill="0" applyBorder="0" applyAlignment="0" applyProtection="0"/>
    <xf numFmtId="175" fontId="32" fillId="0" borderId="0" applyFill="0" applyBorder="0" applyAlignment="0" applyProtection="0"/>
    <xf numFmtId="175" fontId="33" fillId="0" borderId="0" applyFill="0" applyBorder="0" applyAlignment="0" applyProtection="0"/>
    <xf numFmtId="175" fontId="34" fillId="0" borderId="0" applyFill="0" applyBorder="0" applyAlignment="0" applyProtection="0"/>
    <xf numFmtId="2" fontId="2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9" borderId="0" applyNumberFormat="0" applyBorder="0" applyAlignment="0" applyProtection="0"/>
    <xf numFmtId="0" fontId="21" fillId="25" borderId="30" applyNumberFormat="0" applyAlignment="0"/>
    <xf numFmtId="0" fontId="37" fillId="0" borderId="32" applyNumberFormat="0" applyFill="0" applyAlignment="0" applyProtection="0"/>
    <xf numFmtId="0" fontId="38" fillId="0" borderId="33" applyNumberFormat="0" applyFill="0" applyAlignment="0" applyProtection="0"/>
    <xf numFmtId="0" fontId="39" fillId="0" borderId="34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12" borderId="30" applyNumberFormat="0" applyAlignment="0" applyProtection="0"/>
    <xf numFmtId="0" fontId="42" fillId="0" borderId="35" applyNumberFormat="0" applyFill="0" applyAlignment="0" applyProtection="0"/>
    <xf numFmtId="0" fontId="43" fillId="27" borderId="0" applyNumberFormat="0" applyBorder="0" applyAlignment="0" applyProtection="0"/>
    <xf numFmtId="0" fontId="44" fillId="0" borderId="0" applyNumberFormat="0" applyFill="0" applyBorder="0" applyAlignment="0" applyProtection="0"/>
    <xf numFmtId="0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6" fillId="0" borderId="0"/>
    <xf numFmtId="0" fontId="26" fillId="0" borderId="0" applyFill="0" applyBorder="0" applyProtection="0">
      <alignment vertical="center"/>
    </xf>
    <xf numFmtId="0" fontId="12" fillId="0" borderId="0"/>
    <xf numFmtId="0" fontId="17" fillId="28" borderId="36" applyNumberFormat="0" applyFont="0" applyAlignment="0" applyProtection="0"/>
    <xf numFmtId="0" fontId="47" fillId="25" borderId="37" applyNumberFormat="0" applyAlignment="0" applyProtection="0"/>
    <xf numFmtId="0" fontId="26" fillId="0" borderId="0" applyFill="0" applyBorder="0" applyProtection="0">
      <alignment vertical="center"/>
    </xf>
    <xf numFmtId="0" fontId="48" fillId="0" borderId="0" applyNumberFormat="0">
      <alignment horizontal="left"/>
    </xf>
    <xf numFmtId="0" fontId="12" fillId="0" borderId="0"/>
    <xf numFmtId="0" fontId="49" fillId="0" borderId="0" applyNumberFormat="0" applyFill="0" applyBorder="0" applyAlignment="0" applyProtection="0"/>
    <xf numFmtId="49" fontId="50" fillId="29" borderId="38" applyNumberFormat="0">
      <alignment horizontal="center" vertical="center"/>
    </xf>
    <xf numFmtId="0" fontId="51" fillId="0" borderId="39" applyNumberFormat="0" applyFill="0" applyAlignment="0" applyProtection="0"/>
    <xf numFmtId="0" fontId="52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176" fontId="53" fillId="0" borderId="40">
      <protection locked="0"/>
    </xf>
    <xf numFmtId="0" fontId="41" fillId="12" borderId="30" applyNumberFormat="0" applyAlignment="0" applyProtection="0"/>
    <xf numFmtId="0" fontId="47" fillId="25" borderId="37" applyNumberFormat="0" applyAlignment="0" applyProtection="0"/>
    <xf numFmtId="0" fontId="20" fillId="25" borderId="30" applyNumberFormat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7" fontId="57" fillId="0" borderId="41" applyFill="0" applyBorder="0" applyProtection="0">
      <alignment horizontal="right"/>
      <protection locked="0"/>
    </xf>
    <xf numFmtId="49" fontId="58" fillId="30" borderId="42" applyNumberFormat="0" applyFill="0" applyBorder="0" applyAlignment="0" applyProtection="0">
      <alignment horizontal="left" vertical="center"/>
    </xf>
    <xf numFmtId="0" fontId="59" fillId="0" borderId="0" applyBorder="0">
      <alignment horizontal="center" vertical="center" wrapText="1"/>
    </xf>
    <xf numFmtId="0" fontId="37" fillId="0" borderId="32" applyNumberFormat="0" applyFill="0" applyAlignment="0" applyProtection="0"/>
    <xf numFmtId="0" fontId="38" fillId="0" borderId="33" applyNumberFormat="0" applyFill="0" applyAlignment="0" applyProtection="0"/>
    <xf numFmtId="0" fontId="39" fillId="0" borderId="34" applyNumberFormat="0" applyFill="0" applyAlignment="0" applyProtection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43" applyBorder="0">
      <alignment horizontal="center" vertical="center" wrapText="1"/>
    </xf>
    <xf numFmtId="176" fontId="62" fillId="31" borderId="40"/>
    <xf numFmtId="4" fontId="3" fillId="32" borderId="20" applyBorder="0">
      <alignment horizontal="right"/>
    </xf>
    <xf numFmtId="0" fontId="51" fillId="0" borderId="39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22" fillId="26" borderId="31" applyNumberFormat="0" applyAlignment="0" applyProtection="0"/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61" fillId="0" borderId="0">
      <alignment horizontal="center" vertical="top" wrapText="1"/>
    </xf>
    <xf numFmtId="0" fontId="63" fillId="0" borderId="0">
      <alignment horizontal="centerContinuous" vertical="center" wrapText="1"/>
    </xf>
    <xf numFmtId="0" fontId="61" fillId="0" borderId="0">
      <alignment horizontal="center" vertical="top" wrapText="1"/>
    </xf>
    <xf numFmtId="178" fontId="64" fillId="4" borderId="20">
      <alignment wrapText="1"/>
    </xf>
    <xf numFmtId="0" fontId="49" fillId="0" borderId="0" applyNumberFormat="0" applyFill="0" applyBorder="0" applyAlignment="0" applyProtection="0"/>
    <xf numFmtId="0" fontId="43" fillId="27" borderId="0" applyNumberFormat="0" applyBorder="0" applyAlignment="0" applyProtection="0"/>
    <xf numFmtId="49" fontId="3" fillId="0" borderId="0" applyBorder="0">
      <alignment vertical="top"/>
    </xf>
    <xf numFmtId="0" fontId="1" fillId="0" borderId="0"/>
    <xf numFmtId="49" fontId="3" fillId="0" borderId="0" applyBorder="0">
      <alignment vertical="top"/>
    </xf>
    <xf numFmtId="0" fontId="17" fillId="0" borderId="0"/>
    <xf numFmtId="0" fontId="1" fillId="0" borderId="0"/>
    <xf numFmtId="0" fontId="3" fillId="0" borderId="0">
      <alignment horizontal="left" vertical="center"/>
    </xf>
    <xf numFmtId="0" fontId="21" fillId="0" borderId="0"/>
    <xf numFmtId="0" fontId="65" fillId="0" borderId="0"/>
    <xf numFmtId="0" fontId="17" fillId="0" borderId="0"/>
    <xf numFmtId="0" fontId="66" fillId="33" borderId="0" applyNumberFormat="0" applyBorder="0" applyAlignment="0">
      <alignment horizontal="left" vertical="center"/>
    </xf>
    <xf numFmtId="0" fontId="66" fillId="33" borderId="0" applyNumberFormat="0" applyBorder="0" applyAlignment="0">
      <alignment horizontal="left" vertical="center"/>
    </xf>
    <xf numFmtId="0" fontId="3" fillId="0" borderId="0">
      <alignment horizontal="left" vertical="center"/>
    </xf>
    <xf numFmtId="0" fontId="53" fillId="0" borderId="0"/>
    <xf numFmtId="0" fontId="14" fillId="0" borderId="0"/>
    <xf numFmtId="0" fontId="67" fillId="0" borderId="0"/>
    <xf numFmtId="0" fontId="5" fillId="0" borderId="0">
      <alignment horizontal="left" vertical="center"/>
    </xf>
    <xf numFmtId="0" fontId="5" fillId="0" borderId="0"/>
    <xf numFmtId="49" fontId="3" fillId="33" borderId="0" applyBorder="0">
      <alignment vertical="top"/>
    </xf>
    <xf numFmtId="49" fontId="3" fillId="33" borderId="0" applyBorder="0">
      <alignment vertical="top"/>
    </xf>
    <xf numFmtId="0" fontId="1" fillId="0" borderId="0"/>
    <xf numFmtId="0" fontId="23" fillId="0" borderId="0"/>
    <xf numFmtId="0" fontId="68" fillId="0" borderId="0"/>
    <xf numFmtId="0" fontId="1" fillId="0" borderId="0"/>
    <xf numFmtId="0" fontId="23" fillId="0" borderId="0"/>
    <xf numFmtId="0" fontId="14" fillId="0" borderId="0">
      <alignment horizontal="left"/>
    </xf>
    <xf numFmtId="0" fontId="23" fillId="0" borderId="0"/>
    <xf numFmtId="0" fontId="5" fillId="0" borderId="0"/>
    <xf numFmtId="0" fontId="53" fillId="0" borderId="0"/>
    <xf numFmtId="0" fontId="69" fillId="0" borderId="0"/>
    <xf numFmtId="0" fontId="1" fillId="0" borderId="0"/>
    <xf numFmtId="0" fontId="70" fillId="0" borderId="0"/>
    <xf numFmtId="0" fontId="1" fillId="0" borderId="0"/>
    <xf numFmtId="0" fontId="23" fillId="0" borderId="0"/>
    <xf numFmtId="0" fontId="1" fillId="0" borderId="0"/>
    <xf numFmtId="179" fontId="57" fillId="0" borderId="44" applyFill="0" applyBorder="0" applyProtection="0">
      <alignment horizontal="right"/>
      <protection locked="0"/>
    </xf>
    <xf numFmtId="0" fontId="19" fillId="8" borderId="0" applyNumberFormat="0" applyBorder="0" applyAlignment="0" applyProtection="0"/>
    <xf numFmtId="175" fontId="71" fillId="32" borderId="5" applyNumberFormat="0" applyBorder="0" applyAlignment="0">
      <alignment vertical="center"/>
      <protection locked="0"/>
    </xf>
    <xf numFmtId="0" fontId="28" fillId="0" borderId="0" applyNumberFormat="0" applyFill="0" applyBorder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23" fillId="28" borderId="36" applyNumberFormat="0" applyFont="0" applyAlignment="0" applyProtection="0"/>
    <xf numFmtId="0" fontId="17" fillId="28" borderId="36" applyNumberFormat="0" applyFont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3" fillId="0" borderId="0" applyFill="0" applyBorder="0" applyAlignment="0" applyProtection="0"/>
    <xf numFmtId="9" fontId="5" fillId="0" borderId="0" applyFont="0" applyFill="0" applyBorder="0" applyAlignment="0" applyProtection="0"/>
    <xf numFmtId="0" fontId="42" fillId="0" borderId="35" applyNumberFormat="0" applyFill="0" applyAlignment="0" applyProtection="0"/>
    <xf numFmtId="0" fontId="12" fillId="0" borderId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0" fontId="52" fillId="0" borderId="0" applyNumberFormat="0" applyFill="0" applyBorder="0" applyAlignment="0" applyProtection="0"/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180" fontId="57" fillId="0" borderId="45" applyFill="0" applyBorder="0" applyProtection="0">
      <alignment horizontal="right"/>
    </xf>
    <xf numFmtId="181" fontId="72" fillId="0" borderId="0" applyFont="0" applyFill="0" applyBorder="0" applyAlignment="0" applyProtection="0"/>
    <xf numFmtId="182" fontId="72" fillId="0" borderId="0" applyFont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183" fontId="17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6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68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70" fillId="0" borderId="0" applyFont="0" applyFill="0" applyBorder="0" applyAlignment="0" applyProtection="0"/>
    <xf numFmtId="184" fontId="73" fillId="0" borderId="0" applyFill="0" applyBorder="0" applyAlignment="0" applyProtection="0"/>
    <xf numFmtId="4" fontId="3" fillId="4" borderId="0" applyBorder="0">
      <alignment horizontal="right"/>
    </xf>
    <xf numFmtId="4" fontId="3" fillId="4" borderId="0" applyFont="0" applyBorder="0">
      <alignment horizontal="right"/>
    </xf>
    <xf numFmtId="4" fontId="3" fillId="34" borderId="8" applyBorder="0">
      <alignment horizontal="right"/>
    </xf>
    <xf numFmtId="4" fontId="3" fillId="4" borderId="20" applyFont="0" applyBorder="0">
      <alignment horizontal="right"/>
    </xf>
    <xf numFmtId="0" fontId="36" fillId="9" borderId="0" applyNumberFormat="0" applyBorder="0" applyAlignment="0" applyProtection="0"/>
    <xf numFmtId="185" fontId="74" fillId="4" borderId="44" applyFill="0" applyBorder="0" applyProtection="0">
      <alignment horizontal="right"/>
      <protection locked="0"/>
    </xf>
    <xf numFmtId="186" fontId="15" fillId="0" borderId="0">
      <protection locked="0"/>
    </xf>
  </cellStyleXfs>
  <cellXfs count="67">
    <xf numFmtId="0" fontId="0" fillId="0" borderId="0" xfId="0"/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vertical="center" wrapText="1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4" fillId="0" borderId="1" xfId="1" applyFont="1" applyBorder="1" applyAlignment="1" applyProtection="1">
      <alignment horizontal="center" vertical="center" wrapText="1"/>
      <protection locked="0" hidden="1"/>
    </xf>
    <xf numFmtId="0" fontId="3" fillId="2" borderId="2" xfId="1" applyFont="1" applyFill="1" applyBorder="1" applyAlignment="1" applyProtection="1">
      <alignment vertical="center"/>
      <protection hidden="1"/>
    </xf>
    <xf numFmtId="0" fontId="4" fillId="0" borderId="3" xfId="2" applyNumberFormat="1" applyFont="1" applyFill="1" applyBorder="1" applyAlignment="1" applyProtection="1">
      <alignment horizontal="center" vertical="center"/>
      <protection hidden="1"/>
    </xf>
    <xf numFmtId="0" fontId="4" fillId="0" borderId="4" xfId="2" applyNumberFormat="1" applyFont="1" applyFill="1" applyBorder="1" applyAlignment="1" applyProtection="1">
      <alignment horizontal="center" vertical="center"/>
      <protection hidden="1"/>
    </xf>
    <xf numFmtId="0" fontId="3" fillId="2" borderId="5" xfId="1" applyFont="1" applyFill="1" applyBorder="1" applyAlignment="1" applyProtection="1">
      <alignment vertical="center"/>
      <protection hidden="1"/>
    </xf>
    <xf numFmtId="0" fontId="3" fillId="2" borderId="0" xfId="1" applyNumberFormat="1" applyFont="1" applyFill="1" applyBorder="1" applyAlignment="1" applyProtection="1">
      <alignment vertical="center"/>
      <protection hidden="1"/>
    </xf>
    <xf numFmtId="0" fontId="6" fillId="2" borderId="0" xfId="1" applyNumberFormat="1" applyFont="1" applyFill="1" applyBorder="1" applyAlignment="1" applyProtection="1">
      <alignment horizontal="center" vertical="center"/>
      <protection hidden="1"/>
    </xf>
    <xf numFmtId="0" fontId="6" fillId="2" borderId="6" xfId="1" applyNumberFormat="1" applyFont="1" applyFill="1" applyBorder="1" applyAlignment="1" applyProtection="1">
      <alignment vertical="center" wrapText="1"/>
      <protection hidden="1"/>
    </xf>
    <xf numFmtId="0" fontId="3" fillId="0" borderId="7" xfId="1" applyNumberFormat="1" applyFont="1" applyFill="1" applyBorder="1" applyAlignment="1" applyProtection="1">
      <alignment horizontal="center" vertical="center"/>
      <protection hidden="1"/>
    </xf>
    <xf numFmtId="0" fontId="3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3" fillId="3" borderId="8" xfId="1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9" xfId="1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0" xfId="1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1" xfId="1" applyNumberFormat="1" applyFont="1" applyFill="1" applyBorder="1" applyAlignment="1" applyProtection="1">
      <alignment horizontal="center" vertical="center"/>
      <protection hidden="1"/>
    </xf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3" applyFont="1" applyBorder="1" applyAlignment="1" applyProtection="1">
      <alignment horizontal="center" vertical="center" wrapText="1"/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5" xfId="4" applyFont="1" applyBorder="1" applyAlignment="1" applyProtection="1">
      <alignment horizontal="center" vertical="center" wrapText="1"/>
      <protection hidden="1"/>
    </xf>
    <xf numFmtId="0" fontId="8" fillId="0" borderId="16" xfId="4" applyFont="1" applyBorder="1" applyAlignment="1" applyProtection="1">
      <alignment horizontal="center" vertical="center" wrapText="1"/>
      <protection hidden="1"/>
    </xf>
    <xf numFmtId="49" fontId="6" fillId="0" borderId="17" xfId="1" applyNumberFormat="1" applyFont="1" applyBorder="1" applyAlignment="1" applyProtection="1">
      <alignment horizontal="center" vertical="center" wrapText="1"/>
      <protection hidden="1"/>
    </xf>
    <xf numFmtId="0" fontId="6" fillId="0" borderId="17" xfId="1" applyFont="1" applyFill="1" applyBorder="1" applyAlignment="1" applyProtection="1">
      <alignment horizontal="left" vertical="center" wrapText="1"/>
      <protection hidden="1"/>
    </xf>
    <xf numFmtId="164" fontId="3" fillId="4" borderId="18" xfId="1" applyNumberFormat="1" applyFont="1" applyFill="1" applyBorder="1" applyAlignment="1" applyProtection="1">
      <alignment vertical="center"/>
      <protection hidden="1"/>
    </xf>
    <xf numFmtId="164" fontId="3" fillId="4" borderId="9" xfId="1" applyNumberFormat="1" applyFont="1" applyFill="1" applyBorder="1" applyAlignment="1" applyProtection="1">
      <alignment vertical="center"/>
      <protection hidden="1"/>
    </xf>
    <xf numFmtId="49" fontId="3" fillId="0" borderId="19" xfId="1" applyNumberFormat="1" applyFont="1" applyBorder="1" applyAlignment="1" applyProtection="1">
      <alignment horizontal="center" vertical="center" wrapText="1"/>
      <protection hidden="1"/>
    </xf>
    <xf numFmtId="0" fontId="3" fillId="0" borderId="19" xfId="1" applyFont="1" applyBorder="1" applyAlignment="1" applyProtection="1">
      <alignment horizontal="left" vertical="center" wrapText="1" indent="1"/>
      <protection hidden="1"/>
    </xf>
    <xf numFmtId="164" fontId="3" fillId="0" borderId="20" xfId="1" applyNumberFormat="1" applyFont="1" applyBorder="1" applyAlignment="1" applyProtection="1">
      <alignment vertical="center"/>
      <protection hidden="1"/>
    </xf>
    <xf numFmtId="164" fontId="3" fillId="4" borderId="20" xfId="1" applyNumberFormat="1" applyFont="1" applyFill="1" applyBorder="1" applyAlignment="1" applyProtection="1">
      <alignment vertical="center"/>
      <protection hidden="1"/>
    </xf>
    <xf numFmtId="164" fontId="3" fillId="4" borderId="21" xfId="1" applyNumberFormat="1" applyFont="1" applyFill="1" applyBorder="1" applyAlignment="1" applyProtection="1">
      <alignment vertical="center"/>
      <protection hidden="1"/>
    </xf>
    <xf numFmtId="0" fontId="3" fillId="0" borderId="19" xfId="1" applyFont="1" applyBorder="1" applyAlignment="1" applyProtection="1">
      <alignment horizontal="left" vertical="center" wrapText="1" indent="2"/>
      <protection hidden="1"/>
    </xf>
    <xf numFmtId="164" fontId="3" fillId="0" borderId="21" xfId="1" applyNumberFormat="1" applyFont="1" applyBorder="1" applyAlignment="1" applyProtection="1">
      <alignment vertical="center"/>
      <protection hidden="1"/>
    </xf>
    <xf numFmtId="0" fontId="3" fillId="2" borderId="19" xfId="1" applyFont="1" applyFill="1" applyBorder="1" applyAlignment="1" applyProtection="1">
      <alignment horizontal="left" vertical="center" wrapText="1" indent="3"/>
      <protection hidden="1"/>
    </xf>
    <xf numFmtId="0" fontId="3" fillId="2" borderId="19" xfId="1" applyFont="1" applyFill="1" applyBorder="1" applyAlignment="1" applyProtection="1">
      <alignment horizontal="left" vertical="center" wrapText="1" indent="1"/>
      <protection hidden="1"/>
    </xf>
    <xf numFmtId="49" fontId="3" fillId="0" borderId="22" xfId="1" applyNumberFormat="1" applyFont="1" applyBorder="1" applyAlignment="1" applyProtection="1">
      <alignment horizontal="center" vertical="center" wrapText="1"/>
      <protection hidden="1"/>
    </xf>
    <xf numFmtId="0" fontId="3" fillId="2" borderId="22" xfId="1" applyFont="1" applyFill="1" applyBorder="1" applyAlignment="1" applyProtection="1">
      <alignment horizontal="left" vertical="center" wrapText="1" indent="1"/>
      <protection hidden="1"/>
    </xf>
    <xf numFmtId="164" fontId="3" fillId="4" borderId="23" xfId="1" applyNumberFormat="1" applyFont="1" applyFill="1" applyBorder="1" applyAlignment="1" applyProtection="1">
      <alignment vertical="center"/>
      <protection hidden="1"/>
    </xf>
    <xf numFmtId="164" fontId="3" fillId="4" borderId="24" xfId="1" applyNumberFormat="1" applyFont="1" applyFill="1" applyBorder="1" applyAlignment="1" applyProtection="1">
      <alignment vertical="center"/>
      <protection hidden="1"/>
    </xf>
    <xf numFmtId="164" fontId="3" fillId="4" borderId="8" xfId="1" applyNumberFormat="1" applyFont="1" applyFill="1" applyBorder="1" applyAlignment="1" applyProtection="1">
      <alignment vertical="center"/>
      <protection hidden="1"/>
    </xf>
    <xf numFmtId="164" fontId="3" fillId="4" borderId="10" xfId="1" applyNumberFormat="1" applyFont="1" applyFill="1" applyBorder="1" applyAlignment="1" applyProtection="1">
      <alignment vertical="center"/>
      <protection hidden="1"/>
    </xf>
    <xf numFmtId="0" fontId="3" fillId="0" borderId="19" xfId="1" applyFont="1" applyFill="1" applyBorder="1" applyAlignment="1" applyProtection="1">
      <alignment horizontal="left" vertical="center" wrapText="1" indent="1"/>
      <protection hidden="1"/>
    </xf>
    <xf numFmtId="0" fontId="3" fillId="0" borderId="22" xfId="1" applyFont="1" applyFill="1" applyBorder="1" applyAlignment="1" applyProtection="1">
      <alignment horizontal="left" vertical="center" wrapText="1" indent="1"/>
      <protection hidden="1"/>
    </xf>
    <xf numFmtId="164" fontId="3" fillId="4" borderId="25" xfId="1" applyNumberFormat="1" applyFont="1" applyFill="1" applyBorder="1" applyAlignment="1" applyProtection="1">
      <alignment vertical="center"/>
      <protection hidden="1"/>
    </xf>
    <xf numFmtId="49" fontId="6" fillId="0" borderId="16" xfId="1" applyNumberFormat="1" applyFont="1" applyBorder="1" applyAlignment="1" applyProtection="1">
      <alignment horizontal="center" vertical="center" wrapText="1"/>
      <protection hidden="1"/>
    </xf>
    <xf numFmtId="0" fontId="6" fillId="0" borderId="16" xfId="1" applyFont="1" applyFill="1" applyBorder="1" applyAlignment="1" applyProtection="1">
      <alignment horizontal="left" vertical="center" wrapText="1"/>
      <protection hidden="1"/>
    </xf>
    <xf numFmtId="164" fontId="3" fillId="4" borderId="26" xfId="1" applyNumberFormat="1" applyFont="1" applyFill="1" applyBorder="1" applyAlignment="1" applyProtection="1">
      <alignment vertical="center"/>
      <protection hidden="1"/>
    </xf>
    <xf numFmtId="164" fontId="3" fillId="4" borderId="27" xfId="1" applyNumberFormat="1" applyFont="1" applyFill="1" applyBorder="1" applyAlignment="1" applyProtection="1">
      <alignment vertical="center"/>
      <protection hidden="1"/>
    </xf>
    <xf numFmtId="164" fontId="3" fillId="3" borderId="20" xfId="1" applyNumberFormat="1" applyFont="1" applyFill="1" applyBorder="1" applyAlignment="1" applyProtection="1">
      <alignment vertical="center"/>
      <protection locked="0" hidden="1"/>
    </xf>
    <xf numFmtId="164" fontId="3" fillId="3" borderId="21" xfId="1" applyNumberFormat="1" applyFont="1" applyFill="1" applyBorder="1" applyAlignment="1" applyProtection="1">
      <alignment vertical="center"/>
      <protection locked="0" hidden="1"/>
    </xf>
    <xf numFmtId="164" fontId="3" fillId="5" borderId="20" xfId="1" applyNumberFormat="1" applyFont="1" applyFill="1" applyBorder="1" applyAlignment="1" applyProtection="1">
      <alignment vertical="center"/>
      <protection hidden="1"/>
    </xf>
    <xf numFmtId="164" fontId="3" fillId="5" borderId="21" xfId="1" applyNumberFormat="1" applyFont="1" applyFill="1" applyBorder="1" applyAlignment="1" applyProtection="1">
      <alignment vertical="center"/>
      <protection hidden="1"/>
    </xf>
    <xf numFmtId="0" fontId="3" fillId="0" borderId="22" xfId="1" applyFont="1" applyBorder="1" applyAlignment="1" applyProtection="1">
      <alignment horizontal="left" vertical="center" wrapText="1" indent="1"/>
      <protection hidden="1"/>
    </xf>
    <xf numFmtId="164" fontId="3" fillId="5" borderId="24" xfId="1" applyNumberFormat="1" applyFont="1" applyFill="1" applyBorder="1" applyAlignment="1" applyProtection="1">
      <alignment vertical="center"/>
      <protection hidden="1"/>
    </xf>
    <xf numFmtId="164" fontId="3" fillId="5" borderId="13" xfId="1" applyNumberFormat="1" applyFont="1" applyFill="1" applyBorder="1" applyAlignment="1" applyProtection="1">
      <alignment vertical="center"/>
      <protection hidden="1"/>
    </xf>
    <xf numFmtId="164" fontId="3" fillId="4" borderId="28" xfId="1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 applyProtection="1">
      <alignment vertical="center"/>
      <protection hidden="1"/>
    </xf>
    <xf numFmtId="0" fontId="9" fillId="6" borderId="0" xfId="5" applyFont="1" applyFill="1" applyProtection="1">
      <protection hidden="1"/>
    </xf>
    <xf numFmtId="0" fontId="3" fillId="0" borderId="0" xfId="1" applyFont="1" applyAlignment="1" applyProtection="1">
      <alignment vertical="center"/>
      <protection locked="0" hidden="1"/>
    </xf>
    <xf numFmtId="0" fontId="10" fillId="0" borderId="0" xfId="1" applyFont="1" applyAlignment="1" applyProtection="1">
      <alignment vertical="center"/>
      <protection hidden="1"/>
    </xf>
    <xf numFmtId="0" fontId="9" fillId="0" borderId="0" xfId="6" applyFont="1" applyFill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vertical="center" wrapText="1"/>
      <protection locked="0" hidden="1"/>
    </xf>
    <xf numFmtId="0" fontId="11" fillId="0" borderId="0" xfId="1" applyFont="1" applyAlignment="1" applyProtection="1">
      <alignment vertical="center" wrapText="1"/>
      <protection hidden="1"/>
    </xf>
    <xf numFmtId="0" fontId="11" fillId="0" borderId="0" xfId="1" applyFont="1" applyAlignment="1" applyProtection="1">
      <alignment vertical="center"/>
      <protection hidden="1"/>
    </xf>
  </cellXfs>
  <cellStyles count="391">
    <cellStyle name=" 1" xfId="7"/>
    <cellStyle name=" 1 2" xfId="8"/>
    <cellStyle name=" 1_Stage1" xfId="9"/>
    <cellStyle name="_~5288621" xfId="10"/>
    <cellStyle name="_~9346444" xfId="11"/>
    <cellStyle name="_Model_RAB Мой_PR.PROG.WARM.NOTCOMBI.2012.2.16_v1.4(04.04.11) " xfId="12"/>
    <cellStyle name="_Model_RAB Мой_Книга2_PR.PROG.WARM.NOTCOMBI.2012.2.16_v1.4(04.04.11) " xfId="13"/>
    <cellStyle name="_Model_RAB_MRSK_svod_PR.PROG.WARM.NOTCOMBI.2012.2.16_v1.4(04.04.11) " xfId="14"/>
    <cellStyle name="_Model_RAB_MRSK_svod_Книга2_PR.PROG.WARM.NOTCOMBI.2012.2.16_v1.4(04.04.11) " xfId="15"/>
    <cellStyle name="_Ввод   объектов  в 2006г" xfId="16"/>
    <cellStyle name="_ВО ОП ТЭС-ОТ- 2007" xfId="17"/>
    <cellStyle name="_ВФ ОАО ТЭС-ОТ- 2009" xfId="18"/>
    <cellStyle name="_Договор аренды ЯЭ с разбивкой" xfId="19"/>
    <cellStyle name="_МОДЕЛЬ_1 (2)_PR.PROG.WARM.NOTCOMBI.2012.2.16_v1.4(04.04.11) " xfId="20"/>
    <cellStyle name="_МОДЕЛЬ_1 (2)_Книга2_PR.PROG.WARM.NOTCOMBI.2012.2.16_v1.4(04.04.11) " xfId="21"/>
    <cellStyle name="_ОВИЗ на  2007г. ЦСиП для тарифа" xfId="22"/>
    <cellStyle name="_ОТ ИД 2009" xfId="23"/>
    <cellStyle name="_План затрат ЦЭСиЭР" xfId="24"/>
    <cellStyle name="_План затрат ЦЭСиЭР на  РЭН на 2007г. по УГЭ (приказ 561)от 25.09.06.06" xfId="25"/>
    <cellStyle name="_План затрат ЦЭСиЭР на  РЭН на 2007г. по УИТ (приказ 561)от 06.10.06" xfId="26"/>
    <cellStyle name="_План РЭН на 2007г.по РМУ  вариант1 18.09.2006 с изменениями26.09" xfId="27"/>
    <cellStyle name="_пр 5 тариф RAB_PR.PROG.WARM.NOTCOMBI.2012.2.16_v1.4(04.04.11) " xfId="28"/>
    <cellStyle name="_пр 5 тариф RAB_Книга2_PR.PROG.WARM.NOTCOMBI.2012.2.16_v1.4(04.04.11) " xfId="29"/>
    <cellStyle name="_Расчет RAB_22072008_PR.PROG.WARM.NOTCOMBI.2012.2.16_v1.4(04.04.11) " xfId="30"/>
    <cellStyle name="_Расчет RAB_22072008_Книга2_PR.PROG.WARM.NOTCOMBI.2012.2.16_v1.4(04.04.11) " xfId="31"/>
    <cellStyle name="_Расчет RAB_Лен и МОЭСК_с 2010 года_14.04.2009_со сглаж_version 3.0_без ФСК_PR.PROG.WARM.NOTCOMBI.2012.2.16_v1.4(04.04.11) " xfId="32"/>
    <cellStyle name="_Расчет RAB_Лен и МОЭСК_с 2010 года_14.04.2009_со сглаж_version 3.0_без ФСК_Книга2_PR.PROG.WARM.NOTCOMBI.2012.2.16_v1.4(04.04.11) " xfId="33"/>
    <cellStyle name="_Расчет мощности" xfId="34"/>
    <cellStyle name="_Расчет тарифа 2006г -от 18.11.2005г(2)" xfId="35"/>
    <cellStyle name="_Расчет тарифа на электр. СН 2006г -от 18.11.2005г." xfId="36"/>
    <cellStyle name="_Себестоимость эл.энергии сторонним за 1 кв. 2006г." xfId="37"/>
    <cellStyle name="_Списание 2007 года" xfId="38"/>
    <cellStyle name="_Тепло Объем ремонт ввод ОФ ГБ 2006 ЭЦ-2" xfId="39"/>
    <cellStyle name="_Тепло Объемы для расчета ГБ 2006 ЭЦ-2" xfId="40"/>
    <cellStyle name="_Тепло ПН утвержд на 2006  г. " xfId="41"/>
    <cellStyle name="_экон.форм-т ВО 1 с разбивкой" xfId="42"/>
    <cellStyle name="”€ќђќ‘ћ‚›‰" xfId="43"/>
    <cellStyle name="”€љ‘€ђћ‚ђќќ›‰" xfId="44"/>
    <cellStyle name="”ќђќ‘ћ‚›‰" xfId="45"/>
    <cellStyle name="”љ‘ђћ‚ђќќ›‰" xfId="46"/>
    <cellStyle name="„…ќ…†ќ›‰" xfId="47"/>
    <cellStyle name="€’ћѓћ‚›‰" xfId="48"/>
    <cellStyle name="‡ђѓћ‹ћ‚ћљ1" xfId="49"/>
    <cellStyle name="‡ђѓћ‹ћ‚ћљ2" xfId="50"/>
    <cellStyle name="’ћѓћ‚›‰" xfId="51"/>
    <cellStyle name="20% - Accent1" xfId="52"/>
    <cellStyle name="20% - Accent2" xfId="53"/>
    <cellStyle name="20% - Accent3" xfId="54"/>
    <cellStyle name="20% - Accent4" xfId="55"/>
    <cellStyle name="20% - Accent5" xfId="56"/>
    <cellStyle name="20% - Accent6" xfId="57"/>
    <cellStyle name="20% - Акцент1 2" xfId="58"/>
    <cellStyle name="20% - Акцент2 2" xfId="59"/>
    <cellStyle name="20% - Акцент3 2" xfId="60"/>
    <cellStyle name="20% - Акцент4 2" xfId="61"/>
    <cellStyle name="20% - Акцент5 2" xfId="62"/>
    <cellStyle name="20% - Акцент6 2" xfId="63"/>
    <cellStyle name="40% - Accent1" xfId="64"/>
    <cellStyle name="40% - Accent2" xfId="65"/>
    <cellStyle name="40% - Accent3" xfId="66"/>
    <cellStyle name="40% - Accent4" xfId="67"/>
    <cellStyle name="40% - Accent5" xfId="68"/>
    <cellStyle name="40% - Accent6" xfId="69"/>
    <cellStyle name="40% - Акцент1 2" xfId="70"/>
    <cellStyle name="40% - Акцент2 2" xfId="71"/>
    <cellStyle name="40% - Акцент3 2" xfId="72"/>
    <cellStyle name="40% - Акцент4 2" xfId="73"/>
    <cellStyle name="40% - Акцент5 2" xfId="74"/>
    <cellStyle name="40% - Акцент6 2" xfId="75"/>
    <cellStyle name="60% - Accent1" xfId="76"/>
    <cellStyle name="60% - Accent2" xfId="77"/>
    <cellStyle name="60% - Accent3" xfId="78"/>
    <cellStyle name="60% - Accent4" xfId="79"/>
    <cellStyle name="60% - Accent5" xfId="80"/>
    <cellStyle name="60% - Accent6" xfId="81"/>
    <cellStyle name="60% - Акцент1 2" xfId="82"/>
    <cellStyle name="60% - Акцент2 2" xfId="83"/>
    <cellStyle name="60% - Акцент3 2" xfId="84"/>
    <cellStyle name="60% - Акцент4 2" xfId="85"/>
    <cellStyle name="60% - Акцент5 2" xfId="86"/>
    <cellStyle name="60% - Акцент6 2" xfId="87"/>
    <cellStyle name="Accent1" xfId="88"/>
    <cellStyle name="Accent2" xfId="89"/>
    <cellStyle name="Accent3" xfId="90"/>
    <cellStyle name="Accent4" xfId="91"/>
    <cellStyle name="Accent5" xfId="92"/>
    <cellStyle name="Accent6" xfId="93"/>
    <cellStyle name="Bad" xfId="94"/>
    <cellStyle name="Calculation" xfId="95"/>
    <cellStyle name="Cells 2" xfId="96"/>
    <cellStyle name="Check Cell" xfId="97"/>
    <cellStyle name="Comma [0]_irl tel sep5" xfId="98"/>
    <cellStyle name="Comma_irl tel sep5" xfId="99"/>
    <cellStyle name="Comma0" xfId="100"/>
    <cellStyle name="Currency [0]" xfId="101"/>
    <cellStyle name="Currency [0] 2" xfId="102"/>
    <cellStyle name="Currency [0] 2 2" xfId="103"/>
    <cellStyle name="Currency [0] 2 3" xfId="104"/>
    <cellStyle name="Currency [0] 2 4" xfId="105"/>
    <cellStyle name="Currency [0] 2 5" xfId="106"/>
    <cellStyle name="Currency [0] 2 6" xfId="107"/>
    <cellStyle name="Currency [0] 2 7" xfId="108"/>
    <cellStyle name="Currency [0] 2 8" xfId="109"/>
    <cellStyle name="Currency [0] 3" xfId="110"/>
    <cellStyle name="Currency [0] 3 2" xfId="111"/>
    <cellStyle name="Currency [0] 3 3" xfId="112"/>
    <cellStyle name="Currency [0] 3 4" xfId="113"/>
    <cellStyle name="Currency [0] 3 5" xfId="114"/>
    <cellStyle name="Currency [0] 3 6" xfId="115"/>
    <cellStyle name="Currency [0] 3 7" xfId="116"/>
    <cellStyle name="Currency [0] 3 8" xfId="117"/>
    <cellStyle name="Currency [0] 4" xfId="118"/>
    <cellStyle name="Currency [0] 4 2" xfId="119"/>
    <cellStyle name="Currency [0] 4 3" xfId="120"/>
    <cellStyle name="Currency [0] 4 4" xfId="121"/>
    <cellStyle name="Currency [0] 4 5" xfId="122"/>
    <cellStyle name="Currency [0] 4 6" xfId="123"/>
    <cellStyle name="Currency [0] 4 7" xfId="124"/>
    <cellStyle name="Currency [0] 4 8" xfId="125"/>
    <cellStyle name="Currency [0] 5" xfId="126"/>
    <cellStyle name="Currency [0] 5 2" xfId="127"/>
    <cellStyle name="Currency [0] 5 3" xfId="128"/>
    <cellStyle name="Currency [0] 5 4" xfId="129"/>
    <cellStyle name="Currency [0] 5 5" xfId="130"/>
    <cellStyle name="Currency [0] 5 6" xfId="131"/>
    <cellStyle name="Currency [0] 5 7" xfId="132"/>
    <cellStyle name="Currency [0] 5 8" xfId="133"/>
    <cellStyle name="Currency_irl tel sep5" xfId="134"/>
    <cellStyle name="Currency0" xfId="135"/>
    <cellStyle name="Currency2" xfId="136"/>
    <cellStyle name="Date" xfId="137"/>
    <cellStyle name="Euro" xfId="138"/>
    <cellStyle name="Explanatory Text" xfId="139"/>
    <cellStyle name="F2" xfId="140"/>
    <cellStyle name="F3" xfId="141"/>
    <cellStyle name="F4" xfId="142"/>
    <cellStyle name="F5" xfId="143"/>
    <cellStyle name="F6" xfId="144"/>
    <cellStyle name="F7" xfId="145"/>
    <cellStyle name="F8" xfId="146"/>
    <cellStyle name="Fixed" xfId="147"/>
    <cellStyle name="Followed Hyperlink" xfId="148"/>
    <cellStyle name="Good" xfId="149"/>
    <cellStyle name="Header 3" xfId="150"/>
    <cellStyle name="Heading 1" xfId="151"/>
    <cellStyle name="Heading 2" xfId="152"/>
    <cellStyle name="Heading 3" xfId="153"/>
    <cellStyle name="Heading 4" xfId="154"/>
    <cellStyle name="Hyperlink" xfId="155"/>
    <cellStyle name="Input" xfId="156"/>
    <cellStyle name="Linked Cell" xfId="157"/>
    <cellStyle name="Neutral" xfId="158"/>
    <cellStyle name="normal" xfId="159"/>
    <cellStyle name="Normal 2" xfId="160"/>
    <cellStyle name="normal 3" xfId="161"/>
    <cellStyle name="normal 4" xfId="162"/>
    <cellStyle name="normal 5" xfId="163"/>
    <cellStyle name="normal 6" xfId="164"/>
    <cellStyle name="normal 7" xfId="165"/>
    <cellStyle name="normal 8" xfId="166"/>
    <cellStyle name="normal 9" xfId="167"/>
    <cellStyle name="Normal_ASUS" xfId="168"/>
    <cellStyle name="Normal1" xfId="169"/>
    <cellStyle name="Normal2" xfId="170"/>
    <cellStyle name="normбlnм_laroux" xfId="171"/>
    <cellStyle name="Note" xfId="172"/>
    <cellStyle name="Output" xfId="173"/>
    <cellStyle name="Percent1" xfId="174"/>
    <cellStyle name="Price_Body" xfId="175"/>
    <cellStyle name="Style 1" xfId="176"/>
    <cellStyle name="Title" xfId="177"/>
    <cellStyle name="Title 4" xfId="178"/>
    <cellStyle name="Total" xfId="179"/>
    <cellStyle name="Warning Text" xfId="180"/>
    <cellStyle name="Акцент1 2" xfId="181"/>
    <cellStyle name="Акцент2 2" xfId="182"/>
    <cellStyle name="Акцент3 2" xfId="183"/>
    <cellStyle name="Акцент4 2" xfId="184"/>
    <cellStyle name="Акцент5 2" xfId="185"/>
    <cellStyle name="Акцент6 2" xfId="186"/>
    <cellStyle name="Беззащитный" xfId="187"/>
    <cellStyle name="Ввод  2" xfId="188"/>
    <cellStyle name="Вывод 2" xfId="189"/>
    <cellStyle name="Вычисление 2" xfId="190"/>
    <cellStyle name="Гиперссылка 2 2" xfId="191"/>
    <cellStyle name="Гиперссылка 2 2 2" xfId="192"/>
    <cellStyle name="Гиперссылка 4" xfId="193"/>
    <cellStyle name="Гиперссылка 4 6" xfId="194"/>
    <cellStyle name="Гиперссылка 5" xfId="195"/>
    <cellStyle name="ДАТА" xfId="196"/>
    <cellStyle name="ДАТА 2" xfId="197"/>
    <cellStyle name="ДАТА 3" xfId="198"/>
    <cellStyle name="ДАТА 4" xfId="199"/>
    <cellStyle name="ДАТА 5" xfId="200"/>
    <cellStyle name="ДАТА 6" xfId="201"/>
    <cellStyle name="ДАТА 7" xfId="202"/>
    <cellStyle name="ДАТА 8" xfId="203"/>
    <cellStyle name="два_знака" xfId="204"/>
    <cellStyle name="Двойной клик" xfId="205"/>
    <cellStyle name="Заголовок" xfId="206"/>
    <cellStyle name="Заголовок 1 2" xfId="207"/>
    <cellStyle name="Заголовок 2 2" xfId="208"/>
    <cellStyle name="Заголовок 3 2" xfId="209"/>
    <cellStyle name="Заголовок 4 2" xfId="210"/>
    <cellStyle name="ЗАГОЛОВОК1" xfId="211"/>
    <cellStyle name="ЗАГОЛОВОК2" xfId="212"/>
    <cellStyle name="ЗаголовокСтолбца" xfId="213"/>
    <cellStyle name="Защитный" xfId="214"/>
    <cellStyle name="Значение" xfId="215"/>
    <cellStyle name="Итог 2" xfId="216"/>
    <cellStyle name="ИТОГОВЫЙ" xfId="217"/>
    <cellStyle name="ИТОГОВЫЙ 2" xfId="218"/>
    <cellStyle name="ИТОГОВЫЙ 3" xfId="219"/>
    <cellStyle name="ИТОГОВЫЙ 4" xfId="220"/>
    <cellStyle name="ИТОГОВЫЙ 5" xfId="221"/>
    <cellStyle name="ИТОГОВЫЙ 6" xfId="222"/>
    <cellStyle name="ИТОГОВЫЙ 7" xfId="223"/>
    <cellStyle name="ИТОГОВЫЙ 8" xfId="224"/>
    <cellStyle name="Контрольная ячейка 2" xfId="225"/>
    <cellStyle name="Мои наименования показателей" xfId="226"/>
    <cellStyle name="Мои наименования показателей 2" xfId="227"/>
    <cellStyle name="Мои наименования показателей 2 2" xfId="228"/>
    <cellStyle name="Мои наименования показателей 2 3" xfId="229"/>
    <cellStyle name="Мои наименования показателей 2 4" xfId="230"/>
    <cellStyle name="Мои наименования показателей 2 5" xfId="231"/>
    <cellStyle name="Мои наименования показателей 2 6" xfId="232"/>
    <cellStyle name="Мои наименования показателей 2 7" xfId="233"/>
    <cellStyle name="Мои наименования показателей 2 8" xfId="234"/>
    <cellStyle name="Мои наименования показателей 3" xfId="235"/>
    <cellStyle name="Мои наименования показателей 3 2" xfId="236"/>
    <cellStyle name="Мои наименования показателей 3 3" xfId="237"/>
    <cellStyle name="Мои наименования показателей 3 4" xfId="238"/>
    <cellStyle name="Мои наименования показателей 3 5" xfId="239"/>
    <cellStyle name="Мои наименования показателей 3 6" xfId="240"/>
    <cellStyle name="Мои наименования показателей 3 7" xfId="241"/>
    <cellStyle name="Мои наименования показателей 3 8" xfId="242"/>
    <cellStyle name="Мои наименования показателей 4" xfId="243"/>
    <cellStyle name="Мои наименования показателей 4 2" xfId="244"/>
    <cellStyle name="Мои наименования показателей 4 3" xfId="245"/>
    <cellStyle name="Мои наименования показателей 4 4" xfId="246"/>
    <cellStyle name="Мои наименования показателей 4 5" xfId="247"/>
    <cellStyle name="Мои наименования показателей 4 6" xfId="248"/>
    <cellStyle name="Мои наименования показателей 4 7" xfId="249"/>
    <cellStyle name="Мои наименования показателей 4 8" xfId="250"/>
    <cellStyle name="Мои наименования показателей 5" xfId="251"/>
    <cellStyle name="Мои наименования показателей 5 2" xfId="252"/>
    <cellStyle name="Мои наименования показателей 5 3" xfId="253"/>
    <cellStyle name="Мои наименования показателей 5 4" xfId="254"/>
    <cellStyle name="Мои наименования показателей 5 5" xfId="255"/>
    <cellStyle name="Мои наименования показателей 5 6" xfId="256"/>
    <cellStyle name="Мои наименования показателей 5 7" xfId="257"/>
    <cellStyle name="Мои наименования показателей 5 8" xfId="258"/>
    <cellStyle name="Мои наименования показателей_BALANCE.TBO.1.71" xfId="259"/>
    <cellStyle name="Мой заголовок" xfId="260"/>
    <cellStyle name="Мой заголовок листа" xfId="261"/>
    <cellStyle name="Мой заголовок_Тариф 2012 (21.03.2011)" xfId="262"/>
    <cellStyle name="назв фил" xfId="263"/>
    <cellStyle name="Название 2" xfId="264"/>
    <cellStyle name="Нейтральный 2" xfId="265"/>
    <cellStyle name="Обычный" xfId="0" builtinId="0"/>
    <cellStyle name="Обычный 10" xfId="266"/>
    <cellStyle name="Обычный 11" xfId="267"/>
    <cellStyle name="Обычный 12" xfId="268"/>
    <cellStyle name="Обычный 12 2" xfId="269"/>
    <cellStyle name="Обычный 12 3 2" xfId="270"/>
    <cellStyle name="Обычный 13" xfId="271"/>
    <cellStyle name="Обычный 14" xfId="272"/>
    <cellStyle name="Обычный 15" xfId="273"/>
    <cellStyle name="Обычный 2" xfId="274"/>
    <cellStyle name="Обычный 2 14" xfId="275"/>
    <cellStyle name="Обычный 2 2" xfId="276"/>
    <cellStyle name="Обычный 2 2 2" xfId="5"/>
    <cellStyle name="Обычный 2 3" xfId="277"/>
    <cellStyle name="Обычный 2 3 2" xfId="278"/>
    <cellStyle name="Обычный 2 4" xfId="279"/>
    <cellStyle name="Обычный 2 5" xfId="280"/>
    <cellStyle name="Обычный 3" xfId="6"/>
    <cellStyle name="Обычный 3 2" xfId="281"/>
    <cellStyle name="Обычный 3 2 2" xfId="282"/>
    <cellStyle name="Обычный 3 3" xfId="283"/>
    <cellStyle name="Обычный 3 3 2" xfId="284"/>
    <cellStyle name="Обычный 3 4" xfId="285"/>
    <cellStyle name="Обычный 3 5" xfId="286"/>
    <cellStyle name="Обычный 3 6" xfId="287"/>
    <cellStyle name="Обычный 4" xfId="288"/>
    <cellStyle name="Обычный 4 2" xfId="289"/>
    <cellStyle name="Обычный 4 3" xfId="290"/>
    <cellStyle name="Обычный 4_test_расчет тепловой энергии - для разработки 30 03 11" xfId="291"/>
    <cellStyle name="Обычный 5" xfId="292"/>
    <cellStyle name="Обычный 5 2" xfId="293"/>
    <cellStyle name="Обычный 6" xfId="294"/>
    <cellStyle name="Обычный 7" xfId="295"/>
    <cellStyle name="Обычный 7 2" xfId="296"/>
    <cellStyle name="Обычный 8" xfId="297"/>
    <cellStyle name="Обычный 8 2" xfId="298"/>
    <cellStyle name="Обычный 9" xfId="299"/>
    <cellStyle name="Обычный_FORM3.1" xfId="4"/>
    <cellStyle name="Обычный_methodics230802-pril1-3" xfId="1"/>
    <cellStyle name="Обычный_Книга1" xfId="2"/>
    <cellStyle name="Обычный_Образец шаблона Сетевые организации" xfId="3"/>
    <cellStyle name="один_знак" xfId="300"/>
    <cellStyle name="Плохой 2" xfId="301"/>
    <cellStyle name="Поле ввода" xfId="302"/>
    <cellStyle name="Пояснение 2" xfId="303"/>
    <cellStyle name="Примечание 2" xfId="304"/>
    <cellStyle name="Примечание 2 2" xfId="305"/>
    <cellStyle name="Примечание 2 3" xfId="306"/>
    <cellStyle name="Примечание 2 4" xfId="307"/>
    <cellStyle name="Примечание 2 5" xfId="308"/>
    <cellStyle name="Примечание 2 6" xfId="309"/>
    <cellStyle name="Примечание 2 7" xfId="310"/>
    <cellStyle name="Примечание 2 8" xfId="311"/>
    <cellStyle name="Примечание 3" xfId="312"/>
    <cellStyle name="Примечание 3 2" xfId="313"/>
    <cellStyle name="Примечание 3 3" xfId="314"/>
    <cellStyle name="Примечание 3 4" xfId="315"/>
    <cellStyle name="Примечание 3 5" xfId="316"/>
    <cellStyle name="Примечание 3 6" xfId="317"/>
    <cellStyle name="Примечание 3 7" xfId="318"/>
    <cellStyle name="Примечание 3 8" xfId="319"/>
    <cellStyle name="Примечание 4" xfId="320"/>
    <cellStyle name="Примечание 4 2" xfId="321"/>
    <cellStyle name="Примечание 4 3" xfId="322"/>
    <cellStyle name="Примечание 4 4" xfId="323"/>
    <cellStyle name="Примечание 4 5" xfId="324"/>
    <cellStyle name="Примечание 4 6" xfId="325"/>
    <cellStyle name="Примечание 4 7" xfId="326"/>
    <cellStyle name="Примечание 4 8" xfId="327"/>
    <cellStyle name="Примечание 5" xfId="328"/>
    <cellStyle name="Примечание 5 2" xfId="329"/>
    <cellStyle name="Примечание 5 3" xfId="330"/>
    <cellStyle name="Примечание 5 4" xfId="331"/>
    <cellStyle name="Примечание 5 5" xfId="332"/>
    <cellStyle name="Примечание 5 6" xfId="333"/>
    <cellStyle name="Примечание 5 7" xfId="334"/>
    <cellStyle name="Примечание 5 8" xfId="335"/>
    <cellStyle name="Примечание 6" xfId="336"/>
    <cellStyle name="Процент_11п" xfId="337"/>
    <cellStyle name="Процентный 2" xfId="338"/>
    <cellStyle name="Процентный 3" xfId="339"/>
    <cellStyle name="Процентный 4" xfId="340"/>
    <cellStyle name="Процентный 5" xfId="341"/>
    <cellStyle name="Процентный 6" xfId="342"/>
    <cellStyle name="Процентный 7" xfId="343"/>
    <cellStyle name="Связанная ячейка 2" xfId="344"/>
    <cellStyle name="Стиль 1" xfId="345"/>
    <cellStyle name="ТЕКСТ" xfId="346"/>
    <cellStyle name="ТЕКСТ 2" xfId="347"/>
    <cellStyle name="ТЕКСТ 3" xfId="348"/>
    <cellStyle name="ТЕКСТ 4" xfId="349"/>
    <cellStyle name="ТЕКСТ 5" xfId="350"/>
    <cellStyle name="ТЕКСТ 6" xfId="351"/>
    <cellStyle name="ТЕКСТ 7" xfId="352"/>
    <cellStyle name="ТЕКСТ 8" xfId="353"/>
    <cellStyle name="Текст предупреждения 2" xfId="354"/>
    <cellStyle name="Текстовый" xfId="355"/>
    <cellStyle name="Текстовый 2" xfId="356"/>
    <cellStyle name="Текстовый 3" xfId="357"/>
    <cellStyle name="Текстовый 4" xfId="358"/>
    <cellStyle name="Текстовый 5" xfId="359"/>
    <cellStyle name="Текстовый 6" xfId="360"/>
    <cellStyle name="Текстовый 7" xfId="361"/>
    <cellStyle name="Текстовый 8" xfId="362"/>
    <cellStyle name="Текстовый_46EE(v6.1.1)" xfId="363"/>
    <cellStyle name="три_знака" xfId="364"/>
    <cellStyle name="Тысячи [0]_12п" xfId="365"/>
    <cellStyle name="Тысячи_11п" xfId="366"/>
    <cellStyle name="ФИКСИРОВАННЫЙ" xfId="367"/>
    <cellStyle name="ФИКСИРОВАННЫЙ 2" xfId="368"/>
    <cellStyle name="ФИКСИРОВАННЫЙ 3" xfId="369"/>
    <cellStyle name="ФИКСИРОВАННЫЙ 4" xfId="370"/>
    <cellStyle name="ФИКСИРОВАННЫЙ 5" xfId="371"/>
    <cellStyle name="ФИКСИРОВАННЫЙ 6" xfId="372"/>
    <cellStyle name="ФИКСИРОВАННЫЙ 7" xfId="373"/>
    <cellStyle name="ФИКСИРОВАННЫЙ 8" xfId="374"/>
    <cellStyle name="Финансовый 2" xfId="375"/>
    <cellStyle name="Финансовый 2 2" xfId="376"/>
    <cellStyle name="Финансовый 3" xfId="377"/>
    <cellStyle name="Финансовый 3 2" xfId="378"/>
    <cellStyle name="Финансовый 3 3" xfId="379"/>
    <cellStyle name="Финансовый 4" xfId="380"/>
    <cellStyle name="Финансовый 5" xfId="381"/>
    <cellStyle name="Финансовый 6" xfId="382"/>
    <cellStyle name="Финансовый 7" xfId="383"/>
    <cellStyle name="Формула" xfId="384"/>
    <cellStyle name="Формула 2" xfId="385"/>
    <cellStyle name="ФормулаВБ" xfId="386"/>
    <cellStyle name="ФормулаНаКонтроль" xfId="387"/>
    <cellStyle name="Хороший 2" xfId="388"/>
    <cellStyle name="целые" xfId="389"/>
    <cellStyle name="Џђћ–…ќ’ќ›‰" xfId="3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utina/Documents/&#1053;&#1040;&#1058;&#1040;&#1051;&#1068;&#1071;/&#1055;&#1051;&#1040;&#1053;&#1048;&#1056;&#1054;&#1042;&#1040;&#1053;&#1048;&#1045;/&#1052;&#1054;&#1025;%20&#1055;&#1051;&#1040;&#1053;&#1048;&#1056;&#1054;&#1042;&#1040;&#1053;&#1048;&#1045;/&#1084;&#1086;&#1105;%20&#1087;&#1083;&#1072;&#1085;&#1080;&#1088;&#1086;&#1074;&#1072;&#1085;&#1080;&#1077;%20&#1085;&#1072;%202027/1%2030%20&#1092;&#1072;&#1082;&#1090;%202025%20&#1075;&#1086;&#1076;%20&#1086;&#1082;&#1086;&#1085;&#1095;&#1072;&#1090;&#1077;&#1083;&#1100;&#1085;&#1072;&#110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relina/Application%20Data/Microsoft/Excel/&#1095;&#1080;&#1089;&#1090;&#1099;&#1081;%20KOTEL.NET.PLAN.7.28(v1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Local%20Settings/Temporary%20Internet%20Files/Content.Outlook/O68QLE11/&#1058;&#1072;&#1073;&#1083;&#1080;&#1094;&#1099;%201%203%201%204%201%205%201%2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elina/AppData/Local/Microsoft/Windows/Temporary%20Internet%20Files/Content.Outlook/UO0P54XM/Users/karelina/Documents/&#1052;&#1054;&#1048;%20&#1044;&#1054;&#1050;&#1059;&#1052;&#1045;&#1053;&#1058;&#1067;%20%20%20&#1050;&#1072;&#1088;&#1077;&#1083;&#1080;&#1085;&#1072;/&#1041;&#1040;&#1051;&#1040;&#1053;&#1057;&#1067;%20&#1089;%202016%20&#1075;/&#1041;&#1072;&#1083;&#1072;&#1085;&#1089;&#1099;%202018/&#1095;&#1080;&#1089;&#1090;&#1099;&#1081;%20KOTEL.NET.PLAN.7.28(v1.0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OREP.INV.NE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30"/>
      <sheetName val="Приложение 1 "/>
      <sheetName val="Приложение 1.1 "/>
      <sheetName val="Приложение 1.2 "/>
      <sheetName val="Приложение 1.3 "/>
      <sheetName val="Приложение 1.4"/>
      <sheetName val="Приложение 1.5"/>
      <sheetName val="Приложение 1.6"/>
      <sheetName val="46 ф"/>
      <sheetName val="Лист1"/>
      <sheetName val="балансы"/>
    </sheetNames>
    <sheetDataSet>
      <sheetData sheetId="0" refreshError="1"/>
      <sheetData sheetId="1">
        <row r="3">
          <cell r="A3" t="str">
            <v>Организация: АО "РГРЭС"</v>
          </cell>
        </row>
        <row r="5">
          <cell r="D5" t="str">
            <v>факт 1 полугодие 2025 год</v>
          </cell>
          <cell r="G5" t="str">
            <v>факт 2 полугодие 2025 год</v>
          </cell>
          <cell r="J5" t="str">
            <v>Год 2025</v>
          </cell>
        </row>
        <row r="267">
          <cell r="D267">
            <v>0</v>
          </cell>
          <cell r="G267">
            <v>0</v>
          </cell>
          <cell r="J267">
            <v>0</v>
          </cell>
        </row>
        <row r="276">
          <cell r="D276">
            <v>7210.7490000000007</v>
          </cell>
          <cell r="G276">
            <v>8564.0489999999991</v>
          </cell>
          <cell r="J276">
            <v>15774.797999999999</v>
          </cell>
        </row>
        <row r="283">
          <cell r="D283">
            <v>553911.34</v>
          </cell>
          <cell r="G283">
            <v>553356.45199999993</v>
          </cell>
        </row>
        <row r="319">
          <cell r="J319">
            <v>0</v>
          </cell>
        </row>
        <row r="367">
          <cell r="D367">
            <v>0</v>
          </cell>
          <cell r="G367">
            <v>0</v>
          </cell>
        </row>
        <row r="374">
          <cell r="J374">
            <v>0</v>
          </cell>
        </row>
        <row r="375">
          <cell r="J375">
            <v>0</v>
          </cell>
        </row>
        <row r="406">
          <cell r="D406">
            <v>0</v>
          </cell>
          <cell r="G406">
            <v>0</v>
          </cell>
        </row>
        <row r="494">
          <cell r="G494">
            <v>0</v>
          </cell>
          <cell r="J494">
            <v>0</v>
          </cell>
        </row>
        <row r="498">
          <cell r="J498">
            <v>0</v>
          </cell>
        </row>
        <row r="499">
          <cell r="D499">
            <v>561122.08899999992</v>
          </cell>
          <cell r="G499">
            <v>561920.50099999993</v>
          </cell>
          <cell r="J499">
            <v>1123042.5899999999</v>
          </cell>
        </row>
        <row r="505">
          <cell r="D505">
            <v>0</v>
          </cell>
          <cell r="G505">
            <v>0</v>
          </cell>
          <cell r="J505">
            <v>0</v>
          </cell>
        </row>
        <row r="514">
          <cell r="D514">
            <v>0</v>
          </cell>
          <cell r="G514">
            <v>0</v>
          </cell>
          <cell r="J514">
            <v>0</v>
          </cell>
        </row>
        <row r="521">
          <cell r="D521">
            <v>10657.936</v>
          </cell>
          <cell r="G521">
            <v>11070.893999999998</v>
          </cell>
        </row>
        <row r="557">
          <cell r="J557">
            <v>0</v>
          </cell>
        </row>
        <row r="605">
          <cell r="D605">
            <v>0</v>
          </cell>
          <cell r="G605">
            <v>0</v>
          </cell>
        </row>
        <row r="612">
          <cell r="J612">
            <v>0</v>
          </cell>
        </row>
        <row r="613">
          <cell r="J613">
            <v>0</v>
          </cell>
        </row>
        <row r="645">
          <cell r="D645">
            <v>0</v>
          </cell>
          <cell r="G645">
            <v>0</v>
          </cell>
        </row>
        <row r="732">
          <cell r="J732">
            <v>0</v>
          </cell>
        </row>
        <row r="735">
          <cell r="D735">
            <v>10657.936</v>
          </cell>
          <cell r="G735">
            <v>11070.893999999998</v>
          </cell>
          <cell r="J735">
            <v>21728.829999999998</v>
          </cell>
        </row>
        <row r="736">
          <cell r="J736">
            <v>0</v>
          </cell>
        </row>
        <row r="741">
          <cell r="D741">
            <v>0</v>
          </cell>
          <cell r="G741">
            <v>0</v>
          </cell>
          <cell r="J741">
            <v>0</v>
          </cell>
        </row>
        <row r="750">
          <cell r="D750">
            <v>0</v>
          </cell>
          <cell r="G750">
            <v>0</v>
          </cell>
          <cell r="J750">
            <v>0</v>
          </cell>
        </row>
        <row r="757">
          <cell r="D757">
            <v>52177.276000000005</v>
          </cell>
          <cell r="G757">
            <v>54393.399000000005</v>
          </cell>
        </row>
        <row r="794">
          <cell r="J794">
            <v>0</v>
          </cell>
        </row>
        <row r="842">
          <cell r="D842">
            <v>0</v>
          </cell>
          <cell r="G842">
            <v>0</v>
          </cell>
        </row>
        <row r="849">
          <cell r="D849">
            <v>19033.057000000001</v>
          </cell>
          <cell r="G849">
            <v>19138.826000000001</v>
          </cell>
          <cell r="J849">
            <v>38171.883000000002</v>
          </cell>
        </row>
        <row r="850">
          <cell r="J850">
            <v>0</v>
          </cell>
        </row>
        <row r="854">
          <cell r="D854">
            <v>18505.541999999998</v>
          </cell>
          <cell r="G854">
            <v>18988.832999999999</v>
          </cell>
        </row>
        <row r="855">
          <cell r="D855">
            <v>223017.67</v>
          </cell>
          <cell r="G855">
            <v>221076.90900000001</v>
          </cell>
        </row>
        <row r="856">
          <cell r="D856">
            <v>2108.7249999999999</v>
          </cell>
          <cell r="G856">
            <v>2213.63</v>
          </cell>
        </row>
        <row r="857">
          <cell r="D857">
            <v>1405.0719999999999</v>
          </cell>
          <cell r="G857">
            <v>1424.5139999999999</v>
          </cell>
        </row>
        <row r="858">
          <cell r="E858">
            <v>0</v>
          </cell>
          <cell r="G858">
            <v>193.51900000000001</v>
          </cell>
        </row>
        <row r="859">
          <cell r="D859">
            <v>307.76100000000002</v>
          </cell>
          <cell r="G859">
            <v>349.27100000000002</v>
          </cell>
        </row>
        <row r="860">
          <cell r="D860">
            <v>340.07299999999998</v>
          </cell>
          <cell r="G860">
            <v>405.51</v>
          </cell>
        </row>
        <row r="861">
          <cell r="D861">
            <v>1641.1690000000001</v>
          </cell>
          <cell r="G861">
            <v>1467.2439999999999</v>
          </cell>
        </row>
        <row r="862">
          <cell r="D862">
            <v>1546.1020000000001</v>
          </cell>
          <cell r="G862">
            <v>1891.8579999999999</v>
          </cell>
        </row>
        <row r="880">
          <cell r="D880">
            <v>0</v>
          </cell>
          <cell r="G880">
            <v>1504.289</v>
          </cell>
        </row>
        <row r="881">
          <cell r="D881">
            <v>0</v>
          </cell>
          <cell r="G881">
            <v>967.84400000000005</v>
          </cell>
        </row>
        <row r="882">
          <cell r="D882">
            <v>26114.09</v>
          </cell>
          <cell r="G882">
            <v>26454.418000000001</v>
          </cell>
        </row>
        <row r="971">
          <cell r="J971">
            <v>0</v>
          </cell>
        </row>
        <row r="974">
          <cell r="D974">
            <v>329938.03999999992</v>
          </cell>
          <cell r="G974">
            <v>331308.12899999996</v>
          </cell>
          <cell r="J974">
            <v>661246.16899999988</v>
          </cell>
        </row>
        <row r="978">
          <cell r="D978">
            <v>0</v>
          </cell>
          <cell r="G978">
            <v>0</v>
          </cell>
          <cell r="J978">
            <v>0</v>
          </cell>
        </row>
        <row r="988">
          <cell r="D988">
            <v>0</v>
          </cell>
          <cell r="G988">
            <v>0</v>
          </cell>
          <cell r="J988">
            <v>0</v>
          </cell>
        </row>
        <row r="995">
          <cell r="D995">
            <v>0</v>
          </cell>
          <cell r="G995">
            <v>0</v>
          </cell>
          <cell r="J995">
            <v>0</v>
          </cell>
        </row>
        <row r="1031">
          <cell r="J1031">
            <v>0</v>
          </cell>
        </row>
        <row r="1079">
          <cell r="D1079">
            <v>0</v>
          </cell>
          <cell r="G1079">
            <v>0</v>
          </cell>
          <cell r="J1079">
            <v>0</v>
          </cell>
        </row>
        <row r="1086">
          <cell r="D1086">
            <v>34058.101999999992</v>
          </cell>
          <cell r="G1086">
            <v>44125.415000000001</v>
          </cell>
          <cell r="J1086">
            <v>78183.516999999993</v>
          </cell>
        </row>
        <row r="1087">
          <cell r="J1087">
            <v>0</v>
          </cell>
        </row>
        <row r="1090">
          <cell r="G1090">
            <v>286572.77199999994</v>
          </cell>
        </row>
        <row r="1091">
          <cell r="D1091">
            <v>6372.8890000000001</v>
          </cell>
        </row>
        <row r="1092">
          <cell r="D1092">
            <v>288883.04300000006</v>
          </cell>
        </row>
        <row r="1119">
          <cell r="D1119">
            <v>624.00599999999997</v>
          </cell>
          <cell r="G1119">
            <v>609.94200000000001</v>
          </cell>
        </row>
        <row r="1206">
          <cell r="J120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3">
          <cell r="C3">
            <v>2009</v>
          </cell>
        </row>
        <row r="4">
          <cell r="C4">
            <v>2010</v>
          </cell>
        </row>
        <row r="5">
          <cell r="C5">
            <v>2011</v>
          </cell>
        </row>
        <row r="6">
          <cell r="C6">
            <v>2012</v>
          </cell>
        </row>
        <row r="7">
          <cell r="C7">
            <v>2013</v>
          </cell>
        </row>
        <row r="8">
          <cell r="C8">
            <v>2014</v>
          </cell>
        </row>
        <row r="9">
          <cell r="C9">
            <v>2015</v>
          </cell>
        </row>
        <row r="10">
          <cell r="C10">
            <v>2016</v>
          </cell>
        </row>
        <row r="11">
          <cell r="C11">
            <v>2017</v>
          </cell>
        </row>
        <row r="12">
          <cell r="C12">
            <v>2018</v>
          </cell>
        </row>
        <row r="13">
          <cell r="C13">
            <v>2019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U49"/>
  <sheetViews>
    <sheetView tabSelected="1" topLeftCell="C7" zoomScale="85" zoomScaleNormal="85" zoomScaleSheetLayoutView="110" workbookViewId="0">
      <selection activeCell="I43" sqref="I43:I48"/>
    </sheetView>
  </sheetViews>
  <sheetFormatPr defaultRowHeight="11.25"/>
  <cols>
    <col min="1" max="2" width="0" style="1" hidden="1" customWidth="1"/>
    <col min="3" max="3" width="2.7109375" style="1" customWidth="1"/>
    <col min="4" max="4" width="6.5703125" style="1" customWidth="1"/>
    <col min="5" max="5" width="45.7109375" style="2" customWidth="1"/>
    <col min="6" max="6" width="12.28515625" style="1" customWidth="1"/>
    <col min="7" max="7" width="13.7109375" style="1" customWidth="1"/>
    <col min="8" max="8" width="11" style="1" customWidth="1"/>
    <col min="9" max="9" width="13.140625" style="1" customWidth="1"/>
    <col min="10" max="10" width="13.7109375" style="1" customWidth="1"/>
    <col min="11" max="12" width="12.7109375" style="1" customWidth="1"/>
    <col min="13" max="13" width="11" style="1" customWidth="1"/>
    <col min="14" max="14" width="13.5703125" style="1" customWidth="1"/>
    <col min="15" max="15" width="13.7109375" style="1" customWidth="1"/>
    <col min="16" max="16" width="14.7109375" style="1" customWidth="1"/>
    <col min="17" max="17" width="14.28515625" style="1" customWidth="1"/>
    <col min="18" max="18" width="11" style="1" customWidth="1"/>
    <col min="19" max="19" width="14.85546875" style="1" customWidth="1"/>
    <col min="20" max="20" width="13.85546875" style="1" customWidth="1"/>
    <col min="21" max="22" width="2.5703125" style="1" customWidth="1"/>
    <col min="23" max="16384" width="9.140625" style="1"/>
  </cols>
  <sheetData>
    <row r="1" spans="3:21" ht="11.45" hidden="1" customHeight="1"/>
    <row r="2" spans="3:21" ht="11.45" hidden="1" customHeight="1"/>
    <row r="3" spans="3:21" ht="11.45" hidden="1" customHeight="1"/>
    <row r="4" spans="3:21" ht="11.45" hidden="1" customHeight="1"/>
    <row r="5" spans="3:21" ht="11.45" hidden="1" customHeight="1"/>
    <row r="6" spans="3:21" ht="11.45" hidden="1" customHeight="1"/>
    <row r="7" spans="3:21" s="3" customFormat="1" ht="85.5" customHeight="1">
      <c r="E7" s="4" t="s">
        <v>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3:21" ht="15" customHeight="1">
      <c r="C8" s="5"/>
      <c r="D8" s="6" t="str">
        <f>'[1]Приложение 1 '!A3</f>
        <v>Организация: АО "РГРЭС"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/>
    </row>
    <row r="9" spans="3:21" ht="15" customHeight="1" thickBot="1">
      <c r="C9" s="5"/>
      <c r="D9" s="9" t="s">
        <v>1</v>
      </c>
      <c r="E9" s="10" t="s">
        <v>2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8"/>
    </row>
    <row r="10" spans="3:21" ht="15" customHeight="1">
      <c r="C10" s="5"/>
      <c r="D10" s="12" t="s">
        <v>3</v>
      </c>
      <c r="E10" s="13" t="s">
        <v>4</v>
      </c>
      <c r="F10" s="14" t="str">
        <f>'[1]Приложение 1 '!D5</f>
        <v>факт 1 полугодие 2025 год</v>
      </c>
      <c r="G10" s="15"/>
      <c r="H10" s="15"/>
      <c r="I10" s="15"/>
      <c r="J10" s="16"/>
      <c r="K10" s="14" t="str">
        <f>'[1]Приложение 1 '!G5</f>
        <v>факт 2 полугодие 2025 год</v>
      </c>
      <c r="L10" s="15"/>
      <c r="M10" s="15"/>
      <c r="N10" s="15"/>
      <c r="O10" s="16"/>
      <c r="P10" s="14" t="str">
        <f>'[1]Приложение 1 '!J5</f>
        <v>Год 2025</v>
      </c>
      <c r="Q10" s="15"/>
      <c r="R10" s="15"/>
      <c r="S10" s="15"/>
      <c r="T10" s="16"/>
      <c r="U10" s="8"/>
    </row>
    <row r="11" spans="3:21" ht="13.15" customHeight="1" thickBot="1">
      <c r="C11" s="5"/>
      <c r="D11" s="17"/>
      <c r="E11" s="18"/>
      <c r="F11" s="19" t="s">
        <v>5</v>
      </c>
      <c r="G11" s="20" t="s">
        <v>6</v>
      </c>
      <c r="H11" s="21" t="s">
        <v>7</v>
      </c>
      <c r="I11" s="21" t="s">
        <v>8</v>
      </c>
      <c r="J11" s="22" t="s">
        <v>9</v>
      </c>
      <c r="K11" s="19" t="s">
        <v>5</v>
      </c>
      <c r="L11" s="20" t="s">
        <v>6</v>
      </c>
      <c r="M11" s="21" t="s">
        <v>7</v>
      </c>
      <c r="N11" s="21" t="s">
        <v>8</v>
      </c>
      <c r="O11" s="22" t="s">
        <v>9</v>
      </c>
      <c r="P11" s="19" t="s">
        <v>5</v>
      </c>
      <c r="Q11" s="20" t="s">
        <v>6</v>
      </c>
      <c r="R11" s="21" t="s">
        <v>7</v>
      </c>
      <c r="S11" s="21" t="s">
        <v>8</v>
      </c>
      <c r="T11" s="22" t="s">
        <v>9</v>
      </c>
      <c r="U11" s="8"/>
    </row>
    <row r="12" spans="3:21" ht="12" thickBot="1">
      <c r="C12" s="5"/>
      <c r="D12" s="23">
        <v>1</v>
      </c>
      <c r="E12" s="24">
        <f t="shared" ref="E12:T12" si="0">D12+1</f>
        <v>2</v>
      </c>
      <c r="F12" s="24">
        <f t="shared" si="0"/>
        <v>3</v>
      </c>
      <c r="G12" s="24">
        <f t="shared" si="0"/>
        <v>4</v>
      </c>
      <c r="H12" s="24">
        <f t="shared" si="0"/>
        <v>5</v>
      </c>
      <c r="I12" s="24">
        <f t="shared" si="0"/>
        <v>6</v>
      </c>
      <c r="J12" s="24">
        <f t="shared" si="0"/>
        <v>7</v>
      </c>
      <c r="K12" s="24">
        <f t="shared" si="0"/>
        <v>8</v>
      </c>
      <c r="L12" s="24">
        <f t="shared" si="0"/>
        <v>9</v>
      </c>
      <c r="M12" s="24">
        <f t="shared" si="0"/>
        <v>10</v>
      </c>
      <c r="N12" s="24">
        <f t="shared" si="0"/>
        <v>11</v>
      </c>
      <c r="O12" s="24">
        <f t="shared" si="0"/>
        <v>12</v>
      </c>
      <c r="P12" s="24">
        <f t="shared" si="0"/>
        <v>13</v>
      </c>
      <c r="Q12" s="24">
        <f t="shared" si="0"/>
        <v>14</v>
      </c>
      <c r="R12" s="24">
        <f t="shared" si="0"/>
        <v>15</v>
      </c>
      <c r="S12" s="24">
        <f t="shared" si="0"/>
        <v>16</v>
      </c>
      <c r="T12" s="24">
        <f t="shared" si="0"/>
        <v>17</v>
      </c>
      <c r="U12" s="8"/>
    </row>
    <row r="13" spans="3:21" ht="13.15" customHeight="1">
      <c r="C13" s="5"/>
      <c r="D13" s="25" t="s">
        <v>10</v>
      </c>
      <c r="E13" s="26" t="s">
        <v>11</v>
      </c>
      <c r="F13" s="27">
        <f>F19+F20+F21</f>
        <v>623957.30099999986</v>
      </c>
      <c r="G13" s="28">
        <f>G19+G20+G21</f>
        <v>561122.08899999992</v>
      </c>
      <c r="H13" s="28">
        <f>H14+H19+H20+H21</f>
        <v>10657.936</v>
      </c>
      <c r="I13" s="28">
        <f>I14+I19+I20+I21</f>
        <v>623957.30099999986</v>
      </c>
      <c r="J13" s="28">
        <f>J14+J19+J20+J21</f>
        <v>329938.03999999992</v>
      </c>
      <c r="K13" s="27">
        <f>K19+K20+K21</f>
        <v>627384.79399999988</v>
      </c>
      <c r="L13" s="28">
        <f>L19+L20+L21</f>
        <v>561920.50099999993</v>
      </c>
      <c r="M13" s="28">
        <f>M14+M19+M20+M21</f>
        <v>11070.893999999998</v>
      </c>
      <c r="N13" s="28">
        <f>N14+N19+N20+N21</f>
        <v>627384.79399999988</v>
      </c>
      <c r="O13" s="28">
        <f>O14+O19+O20+O21</f>
        <v>331308.12899999996</v>
      </c>
      <c r="P13" s="27">
        <f>P19+P20+P21</f>
        <v>1251342.095</v>
      </c>
      <c r="Q13" s="28">
        <f>Q19+Q20+Q21</f>
        <v>1123042.5899999999</v>
      </c>
      <c r="R13" s="28">
        <f>R14+R19+R20+R21</f>
        <v>21728.829999999998</v>
      </c>
      <c r="S13" s="28">
        <f>S14+S19+S20+S21</f>
        <v>1251342.095</v>
      </c>
      <c r="T13" s="28">
        <f>T14+T19+T20+T21</f>
        <v>661246.16899999988</v>
      </c>
      <c r="U13" s="8"/>
    </row>
    <row r="14" spans="3:21" ht="13.15" customHeight="1">
      <c r="C14" s="5"/>
      <c r="D14" s="29" t="s">
        <v>12</v>
      </c>
      <c r="E14" s="30" t="s">
        <v>13</v>
      </c>
      <c r="F14" s="27">
        <f t="shared" ref="F14:F22" si="1">G14+H14+I14+J14</f>
        <v>901718.06499999983</v>
      </c>
      <c r="G14" s="31"/>
      <c r="H14" s="32">
        <f>H15</f>
        <v>0</v>
      </c>
      <c r="I14" s="32">
        <f>I15+I16</f>
        <v>571780.02499999991</v>
      </c>
      <c r="J14" s="33">
        <f>J16+J17</f>
        <v>329938.03999999992</v>
      </c>
      <c r="K14" s="27">
        <f t="shared" ref="K14:K22" si="2">L14+M14+N14+O14</f>
        <v>904299.52399999986</v>
      </c>
      <c r="L14" s="31"/>
      <c r="M14" s="32">
        <f>M15</f>
        <v>0</v>
      </c>
      <c r="N14" s="32">
        <f>N15+N16</f>
        <v>572991.3949999999</v>
      </c>
      <c r="O14" s="33">
        <f>O16+O17</f>
        <v>331308.12899999996</v>
      </c>
      <c r="P14" s="27">
        <f t="shared" ref="P14:P22" si="3">Q14+R14+S14+T14</f>
        <v>1806017.5889999997</v>
      </c>
      <c r="Q14" s="31"/>
      <c r="R14" s="32">
        <f>R15</f>
        <v>0</v>
      </c>
      <c r="S14" s="32">
        <f>S15+S16</f>
        <v>1144771.42</v>
      </c>
      <c r="T14" s="33">
        <f>T16+T17</f>
        <v>661246.16899999988</v>
      </c>
      <c r="U14" s="8"/>
    </row>
    <row r="15" spans="3:21" ht="12.6" customHeight="1">
      <c r="C15" s="5"/>
      <c r="D15" s="29" t="s">
        <v>14</v>
      </c>
      <c r="E15" s="34" t="s">
        <v>6</v>
      </c>
      <c r="F15" s="27">
        <f t="shared" si="1"/>
        <v>561122.08899999992</v>
      </c>
      <c r="G15" s="31"/>
      <c r="H15" s="32">
        <f>'[1]Приложение 1 '!D498</f>
        <v>0</v>
      </c>
      <c r="I15" s="32">
        <f>'[1]Приложение 1 '!D499</f>
        <v>561122.08899999992</v>
      </c>
      <c r="J15" s="35"/>
      <c r="K15" s="27">
        <f t="shared" si="2"/>
        <v>561920.50099999993</v>
      </c>
      <c r="L15" s="31"/>
      <c r="M15" s="32">
        <f>'[1]Приложение 1 '!G498</f>
        <v>0</v>
      </c>
      <c r="N15" s="32">
        <f>'[1]Приложение 1 '!G499</f>
        <v>561920.50099999993</v>
      </c>
      <c r="O15" s="35"/>
      <c r="P15" s="27">
        <f t="shared" si="3"/>
        <v>1123042.5899999999</v>
      </c>
      <c r="Q15" s="31"/>
      <c r="R15" s="32">
        <f>'[1]Приложение 1 '!J498</f>
        <v>0</v>
      </c>
      <c r="S15" s="32">
        <f>'[1]Приложение 1 '!J499</f>
        <v>1123042.5899999999</v>
      </c>
      <c r="T15" s="35"/>
      <c r="U15" s="8"/>
    </row>
    <row r="16" spans="3:21" ht="12" customHeight="1">
      <c r="C16" s="5"/>
      <c r="D16" s="29" t="s">
        <v>15</v>
      </c>
      <c r="E16" s="34" t="s">
        <v>16</v>
      </c>
      <c r="F16" s="27">
        <f t="shared" si="1"/>
        <v>10657.936</v>
      </c>
      <c r="G16" s="31"/>
      <c r="H16" s="31"/>
      <c r="I16" s="32">
        <f>'[1]Приложение 1 '!D735</f>
        <v>10657.936</v>
      </c>
      <c r="J16" s="33">
        <f>'[1]Приложение 1 '!D736</f>
        <v>0</v>
      </c>
      <c r="K16" s="27">
        <f t="shared" si="2"/>
        <v>11070.893999999998</v>
      </c>
      <c r="L16" s="31"/>
      <c r="M16" s="31"/>
      <c r="N16" s="32">
        <f>'[1]Приложение 1 '!G735</f>
        <v>11070.893999999998</v>
      </c>
      <c r="O16" s="33">
        <f>'[1]Приложение 1 '!G736</f>
        <v>0</v>
      </c>
      <c r="P16" s="27">
        <f t="shared" si="3"/>
        <v>21728.829999999998</v>
      </c>
      <c r="Q16" s="31"/>
      <c r="R16" s="31"/>
      <c r="S16" s="32">
        <f>'[1]Приложение 1 '!J735</f>
        <v>21728.829999999998</v>
      </c>
      <c r="T16" s="33">
        <f>'[1]Приложение 1 '!J736</f>
        <v>0</v>
      </c>
      <c r="U16" s="8"/>
    </row>
    <row r="17" spans="3:21" ht="11.45" customHeight="1">
      <c r="C17" s="5"/>
      <c r="D17" s="29" t="s">
        <v>17</v>
      </c>
      <c r="E17" s="34" t="s">
        <v>18</v>
      </c>
      <c r="F17" s="27">
        <f t="shared" si="1"/>
        <v>329938.03999999992</v>
      </c>
      <c r="G17" s="31"/>
      <c r="H17" s="31"/>
      <c r="I17" s="31"/>
      <c r="J17" s="33">
        <f>'[1]Приложение 1 '!D974</f>
        <v>329938.03999999992</v>
      </c>
      <c r="K17" s="27">
        <f t="shared" si="2"/>
        <v>331308.12899999996</v>
      </c>
      <c r="L17" s="31"/>
      <c r="M17" s="31"/>
      <c r="N17" s="31"/>
      <c r="O17" s="33">
        <f>'[1]Приложение 1 '!G974</f>
        <v>331308.12899999996</v>
      </c>
      <c r="P17" s="27">
        <f t="shared" si="3"/>
        <v>661246.16899999988</v>
      </c>
      <c r="Q17" s="31"/>
      <c r="R17" s="31"/>
      <c r="S17" s="31"/>
      <c r="T17" s="33">
        <f>'[1]Приложение 1 '!J974</f>
        <v>661246.16899999988</v>
      </c>
      <c r="U17" s="8"/>
    </row>
    <row r="18" spans="3:21" ht="12" customHeight="1">
      <c r="C18" s="5"/>
      <c r="D18" s="29"/>
      <c r="E18" s="36" t="s">
        <v>19</v>
      </c>
      <c r="F18" s="27">
        <f t="shared" si="1"/>
        <v>0</v>
      </c>
      <c r="G18" s="32">
        <f>'[1]Приложение 1 '!D319</f>
        <v>0</v>
      </c>
      <c r="H18" s="32">
        <f>'[1]Приложение 1 '!D557</f>
        <v>0</v>
      </c>
      <c r="I18" s="32">
        <f>'[1]Приложение 1 '!D794</f>
        <v>0</v>
      </c>
      <c r="J18" s="33">
        <f>'[1]Приложение 1 '!D1031</f>
        <v>0</v>
      </c>
      <c r="K18" s="27">
        <f t="shared" si="2"/>
        <v>0</v>
      </c>
      <c r="L18" s="32">
        <f>'[1]Приложение 1 '!G319</f>
        <v>0</v>
      </c>
      <c r="M18" s="32">
        <f>'[1]Приложение 1 '!G557</f>
        <v>0</v>
      </c>
      <c r="N18" s="32">
        <f>'[1]Приложение 1 '!G794</f>
        <v>0</v>
      </c>
      <c r="O18" s="33">
        <f>'[1]Приложение 1 '!G1031</f>
        <v>0</v>
      </c>
      <c r="P18" s="27">
        <f t="shared" si="3"/>
        <v>0</v>
      </c>
      <c r="Q18" s="32">
        <f>'[1]Приложение 1 '!J319</f>
        <v>0</v>
      </c>
      <c r="R18" s="32">
        <f>'[1]Приложение 1 '!J557</f>
        <v>0</v>
      </c>
      <c r="S18" s="32">
        <f>'[1]Приложение 1 '!J794</f>
        <v>0</v>
      </c>
      <c r="T18" s="33">
        <f>'[1]Приложение 1 '!J1031</f>
        <v>0</v>
      </c>
      <c r="U18" s="8"/>
    </row>
    <row r="19" spans="3:21" ht="11.45" customHeight="1">
      <c r="C19" s="5"/>
      <c r="D19" s="29" t="s">
        <v>20</v>
      </c>
      <c r="E19" s="37" t="s">
        <v>21</v>
      </c>
      <c r="F19" s="27">
        <f t="shared" si="1"/>
        <v>7210.7490000000007</v>
      </c>
      <c r="G19" s="32">
        <f>'[1]Приложение 1 '!D276</f>
        <v>7210.7490000000007</v>
      </c>
      <c r="H19" s="32">
        <f>'[1]Приложение 1 '!D514</f>
        <v>0</v>
      </c>
      <c r="I19" s="32">
        <f>'[1]Приложение 1 '!D750</f>
        <v>0</v>
      </c>
      <c r="J19" s="32">
        <f>'[1]Приложение 1 '!D988</f>
        <v>0</v>
      </c>
      <c r="K19" s="27">
        <f t="shared" si="2"/>
        <v>8564.0489999999991</v>
      </c>
      <c r="L19" s="32">
        <f>'[1]Приложение 1 '!G276</f>
        <v>8564.0489999999991</v>
      </c>
      <c r="M19" s="32">
        <f>'[1]Приложение 1 '!G514</f>
        <v>0</v>
      </c>
      <c r="N19" s="32">
        <f>'[1]Приложение 1 '!G750</f>
        <v>0</v>
      </c>
      <c r="O19" s="32">
        <f>'[1]Приложение 1 '!G988</f>
        <v>0</v>
      </c>
      <c r="P19" s="27">
        <f t="shared" si="3"/>
        <v>15774.797999999999</v>
      </c>
      <c r="Q19" s="32">
        <f>'[1]Приложение 1 '!J276</f>
        <v>15774.797999999999</v>
      </c>
      <c r="R19" s="32">
        <f>'[1]Приложение 1 '!J514</f>
        <v>0</v>
      </c>
      <c r="S19" s="32">
        <f>'[1]Приложение 1 '!J750</f>
        <v>0</v>
      </c>
      <c r="T19" s="32">
        <f>'[1]Приложение 1 '!J988</f>
        <v>0</v>
      </c>
      <c r="U19" s="8"/>
    </row>
    <row r="20" spans="3:21" ht="12.6" customHeight="1">
      <c r="C20" s="5"/>
      <c r="D20" s="29" t="s">
        <v>22</v>
      </c>
      <c r="E20" s="37" t="s">
        <v>23</v>
      </c>
      <c r="F20" s="27">
        <f t="shared" si="1"/>
        <v>616746.55199999991</v>
      </c>
      <c r="G20" s="32">
        <f>'[1]Приложение 1 '!D283+'[1]Приложение 1 '!D367</f>
        <v>553911.34</v>
      </c>
      <c r="H20" s="32">
        <f>'[1]Приложение 1 '!D521+'[1]Приложение 1 '!D605</f>
        <v>10657.936</v>
      </c>
      <c r="I20" s="32">
        <f>'[1]Приложение 1 '!D757+'[1]Приложение 1 '!D842</f>
        <v>52177.276000000005</v>
      </c>
      <c r="J20" s="32">
        <f>'[1]Приложение 1 '!D995+'[1]Приложение 1 '!D1079</f>
        <v>0</v>
      </c>
      <c r="K20" s="27">
        <f t="shared" si="2"/>
        <v>618820.74499999988</v>
      </c>
      <c r="L20" s="32">
        <f>'[1]Приложение 1 '!G283+'[1]Приложение 1 '!G367</f>
        <v>553356.45199999993</v>
      </c>
      <c r="M20" s="32">
        <f>'[1]Приложение 1 '!G521+'[1]Приложение 1 '!G605</f>
        <v>11070.893999999998</v>
      </c>
      <c r="N20" s="32">
        <f>'[1]Приложение 1 '!G757+'[1]Приложение 1 '!G842</f>
        <v>54393.399000000005</v>
      </c>
      <c r="O20" s="32">
        <f>'[1]Приложение 1 '!G995+'[1]Приложение 1 '!G1079</f>
        <v>0</v>
      </c>
      <c r="P20" s="27">
        <f t="shared" si="3"/>
        <v>1235567.297</v>
      </c>
      <c r="Q20" s="32">
        <f>G20+L20</f>
        <v>1107267.7919999999</v>
      </c>
      <c r="R20" s="32">
        <f>H20+M20</f>
        <v>21728.829999999998</v>
      </c>
      <c r="S20" s="32">
        <f>I20+N20</f>
        <v>106570.67500000002</v>
      </c>
      <c r="T20" s="32">
        <f>'[1]Приложение 1 '!J995+'[1]Приложение 1 '!J1079</f>
        <v>0</v>
      </c>
      <c r="U20" s="8"/>
    </row>
    <row r="21" spans="3:21" ht="12" customHeight="1" thickBot="1">
      <c r="C21" s="5"/>
      <c r="D21" s="38" t="s">
        <v>24</v>
      </c>
      <c r="E21" s="39" t="s">
        <v>25</v>
      </c>
      <c r="F21" s="40">
        <f t="shared" si="1"/>
        <v>0</v>
      </c>
      <c r="G21" s="41">
        <f>'[1]Приложение 1 '!D267</f>
        <v>0</v>
      </c>
      <c r="H21" s="41">
        <f>'[1]Приложение 1 '!D505</f>
        <v>0</v>
      </c>
      <c r="I21" s="41">
        <f>'[1]Приложение 1 '!D741</f>
        <v>0</v>
      </c>
      <c r="J21" s="41">
        <f>'[1]Приложение 1 '!D978</f>
        <v>0</v>
      </c>
      <c r="K21" s="40">
        <f t="shared" si="2"/>
        <v>0</v>
      </c>
      <c r="L21" s="41">
        <f>'[1]Приложение 1 '!G267</f>
        <v>0</v>
      </c>
      <c r="M21" s="41">
        <f>'[1]Приложение 1 '!G505</f>
        <v>0</v>
      </c>
      <c r="N21" s="41">
        <f>'[1]Приложение 1 '!G741</f>
        <v>0</v>
      </c>
      <c r="O21" s="41">
        <f>'[1]Приложение 1 '!G978</f>
        <v>0</v>
      </c>
      <c r="P21" s="40">
        <f t="shared" si="3"/>
        <v>0</v>
      </c>
      <c r="Q21" s="41">
        <f>'[1]Приложение 1 '!J267</f>
        <v>0</v>
      </c>
      <c r="R21" s="41">
        <f>'[1]Приложение 1 '!J505</f>
        <v>0</v>
      </c>
      <c r="S21" s="41">
        <f>'[1]Приложение 1 '!J741</f>
        <v>0</v>
      </c>
      <c r="T21" s="41">
        <f>'[1]Приложение 1 '!J978</f>
        <v>0</v>
      </c>
      <c r="U21" s="8"/>
    </row>
    <row r="22" spans="3:21" ht="13.9" customHeight="1">
      <c r="C22" s="5"/>
      <c r="D22" s="25" t="s">
        <v>26</v>
      </c>
      <c r="E22" s="26" t="s">
        <v>27</v>
      </c>
      <c r="F22" s="42">
        <f t="shared" si="1"/>
        <v>53091.158999999992</v>
      </c>
      <c r="G22" s="28">
        <f>G24+G25</f>
        <v>0</v>
      </c>
      <c r="H22" s="28">
        <f>H24+H25</f>
        <v>0</v>
      </c>
      <c r="I22" s="28">
        <f>I24+I25</f>
        <v>19033.057000000001</v>
      </c>
      <c r="J22" s="43">
        <f>J24+J25</f>
        <v>34058.101999999992</v>
      </c>
      <c r="K22" s="42">
        <f t="shared" si="2"/>
        <v>63264.241000000002</v>
      </c>
      <c r="L22" s="28">
        <f>L24+L25</f>
        <v>0</v>
      </c>
      <c r="M22" s="28">
        <f>M24+M25</f>
        <v>0</v>
      </c>
      <c r="N22" s="28">
        <f>N24+N25</f>
        <v>19138.826000000001</v>
      </c>
      <c r="O22" s="43">
        <f>O24+O25</f>
        <v>44125.415000000001</v>
      </c>
      <c r="P22" s="42">
        <f t="shared" si="3"/>
        <v>116355.4</v>
      </c>
      <c r="Q22" s="28">
        <f>Q24+Q25</f>
        <v>0</v>
      </c>
      <c r="R22" s="28">
        <f>R24+R25</f>
        <v>0</v>
      </c>
      <c r="S22" s="28">
        <f>S24+S25</f>
        <v>38171.883000000002</v>
      </c>
      <c r="T22" s="43">
        <f>T24+T25</f>
        <v>78183.516999999993</v>
      </c>
      <c r="U22" s="8"/>
    </row>
    <row r="23" spans="3:21" ht="13.15" customHeight="1">
      <c r="C23" s="5"/>
      <c r="D23" s="29"/>
      <c r="E23" s="44" t="s">
        <v>28</v>
      </c>
      <c r="F23" s="27">
        <f t="shared" ref="F23:T23" si="4">IF(F13=0,0,F22/F13*100)</f>
        <v>8.5087807955628048</v>
      </c>
      <c r="G23" s="32">
        <f t="shared" si="4"/>
        <v>0</v>
      </c>
      <c r="H23" s="32">
        <f t="shared" si="4"/>
        <v>0</v>
      </c>
      <c r="I23" s="32">
        <f t="shared" si="4"/>
        <v>3.0503781219478037</v>
      </c>
      <c r="J23" s="33">
        <f t="shared" si="4"/>
        <v>10.322575111375457</v>
      </c>
      <c r="K23" s="27">
        <f t="shared" si="4"/>
        <v>10.083802094827311</v>
      </c>
      <c r="L23" s="32">
        <f t="shared" si="4"/>
        <v>0</v>
      </c>
      <c r="M23" s="32">
        <f t="shared" si="4"/>
        <v>0</v>
      </c>
      <c r="N23" s="32">
        <f t="shared" si="4"/>
        <v>3.050572182021996</v>
      </c>
      <c r="O23" s="33">
        <f t="shared" si="4"/>
        <v>13.318542811848728</v>
      </c>
      <c r="P23" s="27">
        <f t="shared" si="4"/>
        <v>9.2984484790308279</v>
      </c>
      <c r="Q23" s="32">
        <f t="shared" si="4"/>
        <v>0</v>
      </c>
      <c r="R23" s="32">
        <f t="shared" si="4"/>
        <v>0</v>
      </c>
      <c r="S23" s="32">
        <f t="shared" si="4"/>
        <v>3.0504754177553659</v>
      </c>
      <c r="T23" s="33">
        <f t="shared" si="4"/>
        <v>11.823662754558811</v>
      </c>
      <c r="U23" s="8"/>
    </row>
    <row r="24" spans="3:21" ht="13.15" customHeight="1">
      <c r="C24" s="5"/>
      <c r="D24" s="29" t="s">
        <v>29</v>
      </c>
      <c r="E24" s="44" t="s">
        <v>30</v>
      </c>
      <c r="F24" s="27">
        <f t="shared" ref="F24:F36" si="5">G24+H24+I24+J24</f>
        <v>53091.158999999992</v>
      </c>
      <c r="G24" s="32">
        <f>'[1]Приложение 1 '!D374</f>
        <v>0</v>
      </c>
      <c r="H24" s="32">
        <f>'[1]Приложение 1 '!D612</f>
        <v>0</v>
      </c>
      <c r="I24" s="32">
        <f>'[1]Приложение 1 '!D849</f>
        <v>19033.057000000001</v>
      </c>
      <c r="J24" s="33">
        <f>'[1]Приложение 1 '!D1086</f>
        <v>34058.101999999992</v>
      </c>
      <c r="K24" s="27">
        <f t="shared" ref="K24:K37" si="6">L24+M24+N24+O24</f>
        <v>63264.241000000002</v>
      </c>
      <c r="L24" s="32">
        <f>'[1]Приложение 1 '!G374</f>
        <v>0</v>
      </c>
      <c r="M24" s="32">
        <f>'[1]Приложение 1 '!G612</f>
        <v>0</v>
      </c>
      <c r="N24" s="32">
        <f>'[1]Приложение 1 '!G849</f>
        <v>19138.826000000001</v>
      </c>
      <c r="O24" s="33">
        <f>'[1]Приложение 1 '!G1086</f>
        <v>44125.415000000001</v>
      </c>
      <c r="P24" s="27">
        <f t="shared" ref="P24:P37" si="7">Q24+R24+S24+T24</f>
        <v>116355.4</v>
      </c>
      <c r="Q24" s="32">
        <f>'[1]Приложение 1 '!J374</f>
        <v>0</v>
      </c>
      <c r="R24" s="32">
        <f>'[1]Приложение 1 '!J612</f>
        <v>0</v>
      </c>
      <c r="S24" s="32">
        <f>'[1]Приложение 1 '!J849</f>
        <v>38171.883000000002</v>
      </c>
      <c r="T24" s="33">
        <f>'[1]Приложение 1 '!J1086</f>
        <v>78183.516999999993</v>
      </c>
      <c r="U24" s="8"/>
    </row>
    <row r="25" spans="3:21" ht="12" customHeight="1" thickBot="1">
      <c r="C25" s="5"/>
      <c r="D25" s="38" t="s">
        <v>31</v>
      </c>
      <c r="E25" s="45" t="s">
        <v>32</v>
      </c>
      <c r="F25" s="40">
        <f t="shared" si="5"/>
        <v>0</v>
      </c>
      <c r="G25" s="41">
        <f>'[1]Приложение 1 '!D375</f>
        <v>0</v>
      </c>
      <c r="H25" s="41">
        <f>'[1]Приложение 1 '!D613</f>
        <v>0</v>
      </c>
      <c r="I25" s="41">
        <f>'[1]Приложение 1 '!D850</f>
        <v>0</v>
      </c>
      <c r="J25" s="46">
        <f>'[1]Приложение 1 '!D1087</f>
        <v>0</v>
      </c>
      <c r="K25" s="40">
        <f t="shared" si="6"/>
        <v>0</v>
      </c>
      <c r="L25" s="41">
        <f>'[1]Приложение 1 '!G375</f>
        <v>0</v>
      </c>
      <c r="M25" s="41">
        <f>'[1]Приложение 1 '!G613</f>
        <v>0</v>
      </c>
      <c r="N25" s="41">
        <f>'[1]Приложение 1 '!G850</f>
        <v>0</v>
      </c>
      <c r="O25" s="46">
        <f>'[1]Приложение 1 '!G1087</f>
        <v>0</v>
      </c>
      <c r="P25" s="40">
        <f t="shared" si="7"/>
        <v>0</v>
      </c>
      <c r="Q25" s="41">
        <f>'[1]Приложение 1 '!J375</f>
        <v>0</v>
      </c>
      <c r="R25" s="41">
        <f>'[1]Приложение 1 '!J613</f>
        <v>0</v>
      </c>
      <c r="S25" s="41">
        <f>'[1]Приложение 1 '!J850</f>
        <v>0</v>
      </c>
      <c r="T25" s="46">
        <f>'[1]Приложение 1 '!J1087</f>
        <v>0</v>
      </c>
      <c r="U25" s="8"/>
    </row>
    <row r="26" spans="3:21" ht="36.6" customHeight="1" thickBot="1">
      <c r="C26" s="5"/>
      <c r="D26" s="47" t="s">
        <v>33</v>
      </c>
      <c r="E26" s="48" t="s">
        <v>34</v>
      </c>
      <c r="F26" s="49">
        <f t="shared" si="5"/>
        <v>0</v>
      </c>
      <c r="G26" s="50">
        <f>'[1]Приложение 1 '!D494</f>
        <v>0</v>
      </c>
      <c r="H26" s="50">
        <f>'[1]Приложение 1 '!D732</f>
        <v>0</v>
      </c>
      <c r="I26" s="50">
        <f>'[1]Приложение 1 '!D971</f>
        <v>0</v>
      </c>
      <c r="J26" s="50">
        <f>'[1]Приложение 1 '!D1206</f>
        <v>0</v>
      </c>
      <c r="K26" s="49">
        <f t="shared" si="6"/>
        <v>0</v>
      </c>
      <c r="L26" s="50">
        <f>'[1]Приложение 1 '!G494</f>
        <v>0</v>
      </c>
      <c r="M26" s="50">
        <f>'[1]Приложение 1 '!G732</f>
        <v>0</v>
      </c>
      <c r="N26" s="50">
        <f>'[1]Приложение 1 '!G971</f>
        <v>0</v>
      </c>
      <c r="O26" s="50">
        <f>'[1]Приложение 1 '!G1206</f>
        <v>0</v>
      </c>
      <c r="P26" s="49">
        <f t="shared" si="7"/>
        <v>0</v>
      </c>
      <c r="Q26" s="50">
        <f>'[1]Приложение 1 '!J494</f>
        <v>0</v>
      </c>
      <c r="R26" s="50">
        <f>'[1]Приложение 1 '!J732</f>
        <v>0</v>
      </c>
      <c r="S26" s="50">
        <f>'[1]Приложение 1 '!J971</f>
        <v>0</v>
      </c>
      <c r="T26" s="50">
        <f>'[1]Приложение 1 '!J1206</f>
        <v>0</v>
      </c>
      <c r="U26" s="8"/>
    </row>
    <row r="27" spans="3:21" ht="12.6" customHeight="1">
      <c r="C27" s="5"/>
      <c r="D27" s="25" t="s">
        <v>35</v>
      </c>
      <c r="E27" s="26" t="s">
        <v>36</v>
      </c>
      <c r="F27" s="42">
        <f t="shared" si="5"/>
        <v>570866.14200000011</v>
      </c>
      <c r="G27" s="28">
        <f>G28+G35+G36+G34</f>
        <v>0</v>
      </c>
      <c r="H27" s="28">
        <f>H28+H35+H36+H34</f>
        <v>0</v>
      </c>
      <c r="I27" s="28">
        <f>I28+I35+I36+I34</f>
        <v>274986.20400000003</v>
      </c>
      <c r="J27" s="28">
        <f>J28+J35+J36+J34</f>
        <v>295879.93800000008</v>
      </c>
      <c r="K27" s="42">
        <f t="shared" si="6"/>
        <v>564120.55299999996</v>
      </c>
      <c r="L27" s="28">
        <f>L28+L35+L36+L34</f>
        <v>0</v>
      </c>
      <c r="M27" s="28">
        <f>M28+M35+M36+M34</f>
        <v>0</v>
      </c>
      <c r="N27" s="28">
        <f>N28+N35+N36+N34</f>
        <v>276937.83900000004</v>
      </c>
      <c r="O27" s="43">
        <f>O28+O35+O36+O34</f>
        <v>287182.71399999992</v>
      </c>
      <c r="P27" s="27">
        <f t="shared" si="7"/>
        <v>1134986.6950000001</v>
      </c>
      <c r="Q27" s="28">
        <f>Q28+Q35+Q36</f>
        <v>0</v>
      </c>
      <c r="R27" s="28">
        <f>R28+R35+R36</f>
        <v>0</v>
      </c>
      <c r="S27" s="28">
        <f>S28+S35+S36</f>
        <v>551924.04300000006</v>
      </c>
      <c r="T27" s="43">
        <f>T28+T35+T36</f>
        <v>583062.652</v>
      </c>
      <c r="U27" s="8"/>
    </row>
    <row r="28" spans="3:21" ht="12.6" customHeight="1">
      <c r="C28" s="5"/>
      <c r="D28" s="29" t="s">
        <v>37</v>
      </c>
      <c r="E28" s="30" t="s">
        <v>38</v>
      </c>
      <c r="F28" s="27">
        <f t="shared" si="5"/>
        <v>544128.04600000009</v>
      </c>
      <c r="G28" s="32">
        <f>G30+G31+G32+G33</f>
        <v>0</v>
      </c>
      <c r="H28" s="32">
        <f>H30+H31+H32+H33</f>
        <v>0</v>
      </c>
      <c r="I28" s="32">
        <f>I31+I30+I32+I33</f>
        <v>248872.114</v>
      </c>
      <c r="J28" s="32">
        <f>J30+J31+J32+J33</f>
        <v>295255.93200000009</v>
      </c>
      <c r="K28" s="27">
        <f t="shared" si="6"/>
        <v>537056.19299999997</v>
      </c>
      <c r="L28" s="32">
        <f>L30+L31+L32+L33</f>
        <v>0</v>
      </c>
      <c r="M28" s="32">
        <f>M30+M31+M32+M33</f>
        <v>0</v>
      </c>
      <c r="N28" s="32">
        <f>N30+N31+N32+N33</f>
        <v>250483.42100000003</v>
      </c>
      <c r="O28" s="32">
        <f>O30+O31+O32+O33</f>
        <v>286572.77199999994</v>
      </c>
      <c r="P28" s="27">
        <f t="shared" si="7"/>
        <v>1081184.2390000001</v>
      </c>
      <c r="Q28" s="32">
        <f>Q30+Q31+Q32+Q33</f>
        <v>0</v>
      </c>
      <c r="R28" s="32">
        <f>R30+R31+R32+R33</f>
        <v>0</v>
      </c>
      <c r="S28" s="32">
        <f>S30+S31+S32+S33</f>
        <v>499355.53500000003</v>
      </c>
      <c r="T28" s="32">
        <f>T30+T31+T32+T33</f>
        <v>581828.70400000003</v>
      </c>
      <c r="U28" s="8"/>
    </row>
    <row r="29" spans="3:21" ht="22.15" customHeight="1">
      <c r="C29" s="5"/>
      <c r="D29" s="29"/>
      <c r="E29" s="34" t="s">
        <v>39</v>
      </c>
      <c r="F29" s="27">
        <f t="shared" si="5"/>
        <v>0</v>
      </c>
      <c r="G29" s="51"/>
      <c r="H29" s="51"/>
      <c r="I29" s="51"/>
      <c r="J29" s="52"/>
      <c r="K29" s="27">
        <f t="shared" si="6"/>
        <v>0</v>
      </c>
      <c r="L29" s="51"/>
      <c r="M29" s="51"/>
      <c r="N29" s="51"/>
      <c r="O29" s="52"/>
      <c r="P29" s="27">
        <f t="shared" si="7"/>
        <v>0</v>
      </c>
      <c r="Q29" s="53">
        <f t="shared" ref="Q29:T36" si="8">G29+L29</f>
        <v>0</v>
      </c>
      <c r="R29" s="53">
        <f t="shared" si="8"/>
        <v>0</v>
      </c>
      <c r="S29" s="53">
        <f t="shared" si="8"/>
        <v>0</v>
      </c>
      <c r="T29" s="53">
        <f t="shared" si="8"/>
        <v>0</v>
      </c>
      <c r="U29" s="8"/>
    </row>
    <row r="30" spans="3:21" ht="13.15" customHeight="1">
      <c r="C30" s="5"/>
      <c r="D30" s="29" t="s">
        <v>40</v>
      </c>
      <c r="E30" s="34" t="s">
        <v>41</v>
      </c>
      <c r="F30" s="27">
        <f t="shared" si="5"/>
        <v>536779.14400000009</v>
      </c>
      <c r="G30" s="51"/>
      <c r="H30" s="51"/>
      <c r="I30" s="51">
        <f>'[1]Приложение 1 '!D854+'[1]Приложение 1 '!D855</f>
        <v>241523.212</v>
      </c>
      <c r="J30" s="52">
        <f>'[1]Приложение 1 '!D1091+'[1]Приложение 1 '!D1092</f>
        <v>295255.93200000009</v>
      </c>
      <c r="K30" s="27">
        <f t="shared" si="6"/>
        <v>526638.51399999997</v>
      </c>
      <c r="L30" s="51"/>
      <c r="M30" s="51"/>
      <c r="N30" s="51">
        <f>'[1]Приложение 1 '!G854+'[1]Приложение 1 '!G855</f>
        <v>240065.74200000003</v>
      </c>
      <c r="O30" s="52">
        <f>'[1]Приложение 1 '!G1090</f>
        <v>286572.77199999994</v>
      </c>
      <c r="P30" s="27">
        <f t="shared" si="7"/>
        <v>1063417.6580000001</v>
      </c>
      <c r="Q30" s="53">
        <f t="shared" si="8"/>
        <v>0</v>
      </c>
      <c r="R30" s="53">
        <f t="shared" si="8"/>
        <v>0</v>
      </c>
      <c r="S30" s="53">
        <f>I30+N30</f>
        <v>481588.95400000003</v>
      </c>
      <c r="T30" s="53">
        <f t="shared" si="8"/>
        <v>581828.70400000003</v>
      </c>
      <c r="U30" s="8"/>
    </row>
    <row r="31" spans="3:21" ht="12" customHeight="1">
      <c r="C31" s="5"/>
      <c r="D31" s="29" t="s">
        <v>42</v>
      </c>
      <c r="E31" s="34" t="s">
        <v>43</v>
      </c>
      <c r="F31" s="27">
        <f t="shared" si="5"/>
        <v>3513.7969999999996</v>
      </c>
      <c r="G31" s="51"/>
      <c r="H31" s="51"/>
      <c r="I31" s="51">
        <f>'[1]Приложение 1 '!D856+'[1]Приложение 1 '!D857+'[1]Приложение 1 '!E858</f>
        <v>3513.7969999999996</v>
      </c>
      <c r="J31" s="52"/>
      <c r="K31" s="27">
        <f t="shared" si="6"/>
        <v>3831.6630000000005</v>
      </c>
      <c r="L31" s="51"/>
      <c r="M31" s="51"/>
      <c r="N31" s="51">
        <f>'[1]Приложение 1 '!G856+'[1]Приложение 1 '!G857+'[1]Приложение 1 '!G858</f>
        <v>3831.6630000000005</v>
      </c>
      <c r="O31" s="52"/>
      <c r="P31" s="27">
        <f t="shared" si="7"/>
        <v>7345.46</v>
      </c>
      <c r="Q31" s="53">
        <f t="shared" si="8"/>
        <v>0</v>
      </c>
      <c r="R31" s="53">
        <f t="shared" si="8"/>
        <v>0</v>
      </c>
      <c r="S31" s="53">
        <f>I31+N31</f>
        <v>7345.46</v>
      </c>
      <c r="T31" s="53">
        <f t="shared" si="8"/>
        <v>0</v>
      </c>
      <c r="U31" s="8"/>
    </row>
    <row r="32" spans="3:21" ht="13.9" customHeight="1">
      <c r="C32" s="5"/>
      <c r="D32" s="29" t="s">
        <v>44</v>
      </c>
      <c r="E32" s="34" t="s">
        <v>45</v>
      </c>
      <c r="F32" s="27">
        <f t="shared" si="5"/>
        <v>3835.1050000000005</v>
      </c>
      <c r="G32" s="51"/>
      <c r="H32" s="51"/>
      <c r="I32" s="51">
        <f>'[1]Приложение 1 '!D859+'[1]Приложение 1 '!D860+'[1]Приложение 1 '!D861+'[1]Приложение 1 '!D862+'[1]Приложение 1 '!D880+'[1]Приложение 1 '!D881</f>
        <v>3835.1050000000005</v>
      </c>
      <c r="J32" s="52"/>
      <c r="K32" s="27">
        <f t="shared" si="6"/>
        <v>6586.0159999999996</v>
      </c>
      <c r="L32" s="51"/>
      <c r="M32" s="51"/>
      <c r="N32" s="51">
        <f>'[1]Приложение 1 '!G859+'[1]Приложение 1 '!G860+'[1]Приложение 1 '!G861+'[1]Приложение 1 '!G862+'[1]Приложение 1 '!G880+'[1]Приложение 1 '!G881</f>
        <v>6586.0159999999996</v>
      </c>
      <c r="O32" s="52"/>
      <c r="P32" s="27">
        <f t="shared" si="7"/>
        <v>10421.120999999999</v>
      </c>
      <c r="Q32" s="53">
        <f t="shared" si="8"/>
        <v>0</v>
      </c>
      <c r="R32" s="53">
        <f t="shared" si="8"/>
        <v>0</v>
      </c>
      <c r="S32" s="53">
        <f t="shared" si="8"/>
        <v>10421.120999999999</v>
      </c>
      <c r="T32" s="53">
        <f t="shared" si="8"/>
        <v>0</v>
      </c>
      <c r="U32" s="8"/>
    </row>
    <row r="33" spans="3:21" ht="24.75" customHeight="1">
      <c r="C33" s="5"/>
      <c r="D33" s="29" t="s">
        <v>46</v>
      </c>
      <c r="E33" s="34" t="s">
        <v>47</v>
      </c>
      <c r="F33" s="27">
        <f t="shared" si="5"/>
        <v>0</v>
      </c>
      <c r="G33" s="51"/>
      <c r="H33" s="51"/>
      <c r="I33" s="51"/>
      <c r="J33" s="52"/>
      <c r="K33" s="27">
        <f t="shared" si="6"/>
        <v>0</v>
      </c>
      <c r="L33" s="51"/>
      <c r="M33" s="51"/>
      <c r="N33" s="51"/>
      <c r="O33" s="52"/>
      <c r="P33" s="27">
        <f t="shared" si="7"/>
        <v>0</v>
      </c>
      <c r="Q33" s="53">
        <f t="shared" si="8"/>
        <v>0</v>
      </c>
      <c r="R33" s="53">
        <f t="shared" si="8"/>
        <v>0</v>
      </c>
      <c r="S33" s="53">
        <f t="shared" si="8"/>
        <v>0</v>
      </c>
      <c r="T33" s="53">
        <f t="shared" si="8"/>
        <v>0</v>
      </c>
      <c r="U33" s="8"/>
    </row>
    <row r="34" spans="3:21" ht="13.15" customHeight="1">
      <c r="C34" s="5"/>
      <c r="D34" s="29" t="s">
        <v>48</v>
      </c>
      <c r="E34" s="30" t="s">
        <v>49</v>
      </c>
      <c r="F34" s="27">
        <f>G34+H34+I34+J34</f>
        <v>0</v>
      </c>
      <c r="G34" s="51"/>
      <c r="H34" s="51"/>
      <c r="I34" s="51"/>
      <c r="J34" s="52"/>
      <c r="K34" s="27">
        <f>L34+M34+N34+O34</f>
        <v>0</v>
      </c>
      <c r="L34" s="51"/>
      <c r="M34" s="51"/>
      <c r="N34" s="51"/>
      <c r="O34" s="52"/>
      <c r="P34" s="27">
        <f>Q34+R34+S34+T34</f>
        <v>0</v>
      </c>
      <c r="Q34" s="53">
        <f t="shared" si="8"/>
        <v>0</v>
      </c>
      <c r="R34" s="53">
        <f t="shared" si="8"/>
        <v>0</v>
      </c>
      <c r="S34" s="53">
        <f t="shared" si="8"/>
        <v>0</v>
      </c>
      <c r="T34" s="53">
        <f t="shared" si="8"/>
        <v>0</v>
      </c>
      <c r="U34" s="8"/>
    </row>
    <row r="35" spans="3:21" ht="26.45" customHeight="1">
      <c r="C35" s="5"/>
      <c r="D35" s="29" t="s">
        <v>50</v>
      </c>
      <c r="E35" s="30" t="s">
        <v>51</v>
      </c>
      <c r="F35" s="27">
        <f>G35+H35+I35+J35</f>
        <v>0</v>
      </c>
      <c r="G35" s="53">
        <f>'[1]Приложение 1 '!D496</f>
        <v>0</v>
      </c>
      <c r="H35" s="53">
        <f>'[1]Приложение 1 '!D733</f>
        <v>0</v>
      </c>
      <c r="I35" s="53">
        <f>'[1]Приложение 1 '!D972</f>
        <v>0</v>
      </c>
      <c r="J35" s="54">
        <f>'[1]Приложение 1 '!D1207</f>
        <v>0</v>
      </c>
      <c r="K35" s="27">
        <f t="shared" si="6"/>
        <v>0</v>
      </c>
      <c r="L35" s="53">
        <f>'[1]Приложение 1 '!G496</f>
        <v>0</v>
      </c>
      <c r="M35" s="53">
        <f>'[1]Приложение 1 '!G733</f>
        <v>0</v>
      </c>
      <c r="N35" s="53">
        <f>'[1]Приложение 1 '!G972</f>
        <v>0</v>
      </c>
      <c r="O35" s="54">
        <f>'[1]Приложение 1 '!G1207</f>
        <v>0</v>
      </c>
      <c r="P35" s="27">
        <f>Q35+R35+S35+T35</f>
        <v>0</v>
      </c>
      <c r="Q35" s="53">
        <f t="shared" si="8"/>
        <v>0</v>
      </c>
      <c r="R35" s="53">
        <f t="shared" si="8"/>
        <v>0</v>
      </c>
      <c r="S35" s="53">
        <f t="shared" si="8"/>
        <v>0</v>
      </c>
      <c r="T35" s="53">
        <f t="shared" si="8"/>
        <v>0</v>
      </c>
      <c r="U35" s="8"/>
    </row>
    <row r="36" spans="3:21" ht="11.45" customHeight="1" thickBot="1">
      <c r="C36" s="5"/>
      <c r="D36" s="38" t="s">
        <v>52</v>
      </c>
      <c r="E36" s="55" t="s">
        <v>53</v>
      </c>
      <c r="F36" s="40">
        <f t="shared" si="5"/>
        <v>26738.096000000001</v>
      </c>
      <c r="G36" s="56">
        <f>'[1]Приложение 1 '!D406</f>
        <v>0</v>
      </c>
      <c r="H36" s="41">
        <f>'[1]Приложение 1 '!D645</f>
        <v>0</v>
      </c>
      <c r="I36" s="41">
        <f>'[1]Приложение 1 '!D882</f>
        <v>26114.09</v>
      </c>
      <c r="J36" s="46">
        <f>'[1]Приложение 1 '!D1119</f>
        <v>624.00599999999997</v>
      </c>
      <c r="K36" s="40">
        <f t="shared" si="6"/>
        <v>27064.36</v>
      </c>
      <c r="L36" s="41">
        <f>'[1]Приложение 1 '!G406</f>
        <v>0</v>
      </c>
      <c r="M36" s="41">
        <f>'[1]Приложение 1 '!G645</f>
        <v>0</v>
      </c>
      <c r="N36" s="41">
        <f>'[1]Приложение 1 '!G882</f>
        <v>26454.418000000001</v>
      </c>
      <c r="O36" s="46">
        <f>'[1]Приложение 1 '!G1119</f>
        <v>609.94200000000001</v>
      </c>
      <c r="P36" s="40">
        <f t="shared" si="7"/>
        <v>53802.455999999998</v>
      </c>
      <c r="Q36" s="57">
        <f t="shared" si="8"/>
        <v>0</v>
      </c>
      <c r="R36" s="57">
        <f t="shared" si="8"/>
        <v>0</v>
      </c>
      <c r="S36" s="57">
        <f t="shared" si="8"/>
        <v>52568.508000000002</v>
      </c>
      <c r="T36" s="57">
        <f t="shared" si="8"/>
        <v>1233.9479999999999</v>
      </c>
      <c r="U36" s="8"/>
    </row>
    <row r="37" spans="3:21" ht="11.45" customHeight="1" thickBot="1">
      <c r="C37" s="5"/>
      <c r="D37" s="47">
        <v>5</v>
      </c>
      <c r="E37" s="48" t="s">
        <v>54</v>
      </c>
      <c r="F37" s="49">
        <f>G37+H37+I37+J37</f>
        <v>0</v>
      </c>
      <c r="G37" s="41">
        <f>G13-F15-G22-G26-G27</f>
        <v>0</v>
      </c>
      <c r="H37" s="41">
        <f>H13-F16-H22-H26-H27</f>
        <v>0</v>
      </c>
      <c r="I37" s="41">
        <f>I13-F17-I22-I26-I27</f>
        <v>0</v>
      </c>
      <c r="J37" s="46">
        <f>J13-J22-J26-J27</f>
        <v>0</v>
      </c>
      <c r="K37" s="49">
        <f t="shared" si="6"/>
        <v>0</v>
      </c>
      <c r="L37" s="41">
        <f>L13-K15-L22-L26-L27</f>
        <v>0</v>
      </c>
      <c r="M37" s="41">
        <f>M13-K16-M22-M26-M27</f>
        <v>0</v>
      </c>
      <c r="N37" s="41">
        <f>N13-K17-N22-N26-N27</f>
        <v>0</v>
      </c>
      <c r="O37" s="46">
        <f>O13-O22-O26-O27</f>
        <v>0</v>
      </c>
      <c r="P37" s="49">
        <f t="shared" si="7"/>
        <v>0</v>
      </c>
      <c r="Q37" s="50">
        <f>Q13-P15-Q22-Q26-Q27</f>
        <v>0</v>
      </c>
      <c r="R37" s="50">
        <f>R13-P16-R22-R26-R27</f>
        <v>0</v>
      </c>
      <c r="S37" s="50">
        <f>S13-P17-S22-S26-S27</f>
        <v>0</v>
      </c>
      <c r="T37" s="58">
        <f>T13-T22-T26-T27</f>
        <v>0</v>
      </c>
      <c r="U37" s="8"/>
    </row>
    <row r="38" spans="3:21"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</row>
    <row r="41" spans="3:21" ht="15">
      <c r="E41" s="60"/>
      <c r="F41" s="61"/>
      <c r="G41" s="61"/>
      <c r="H41" s="61"/>
      <c r="I41" s="62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</row>
    <row r="42" spans="3:21" ht="15">
      <c r="E42" s="60"/>
      <c r="F42" s="61"/>
      <c r="G42" s="61"/>
      <c r="H42" s="61"/>
      <c r="I42" s="62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</row>
    <row r="43" spans="3:21" ht="15">
      <c r="E43" s="60"/>
      <c r="F43" s="61"/>
      <c r="G43" s="61"/>
      <c r="H43" s="61"/>
      <c r="I43" s="62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</row>
    <row r="44" spans="3:21" ht="15">
      <c r="E44" s="60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</row>
    <row r="45" spans="3:21" ht="15">
      <c r="E45" s="63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</row>
    <row r="46" spans="3:21">
      <c r="E46" s="64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</row>
    <row r="49" spans="5:18" ht="24" customHeight="1">
      <c r="E49" s="65"/>
      <c r="F49" s="65"/>
      <c r="G49" s="65"/>
      <c r="H49" s="65"/>
      <c r="I49" s="65"/>
      <c r="J49" s="65"/>
      <c r="K49" s="65"/>
      <c r="L49" s="65"/>
      <c r="M49" s="65"/>
      <c r="R49" s="66"/>
    </row>
  </sheetData>
  <mergeCells count="8">
    <mergeCell ref="E49:M49"/>
    <mergeCell ref="E7:T7"/>
    <mergeCell ref="D8:T8"/>
    <mergeCell ref="D10:D11"/>
    <mergeCell ref="E10:E11"/>
    <mergeCell ref="F10:J10"/>
    <mergeCell ref="K10:O10"/>
    <mergeCell ref="P10:T10"/>
  </mergeCells>
  <dataValidations count="1">
    <dataValidation type="decimal" allowBlank="1" showInputMessage="1" showErrorMessage="1" errorTitle="Внимание" error="Допускается ввод только действительных чисел!" sqref="Q29:T34 L29:O33 G29:J33">
      <formula1>-9.99999999999999E+23</formula1>
      <formula2>9.99999999999999E+23</formula2>
    </dataValidation>
  </dataValidations>
  <printOptions horizontalCentered="1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1.1 </vt:lpstr>
      <vt:lpstr>'Приложение 1.1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malutina</dc:creator>
  <cp:lastModifiedBy>malutina</cp:lastModifiedBy>
  <dcterms:created xsi:type="dcterms:W3CDTF">2026-02-27T10:45:49Z</dcterms:created>
  <dcterms:modified xsi:type="dcterms:W3CDTF">2026-02-27T10:47:37Z</dcterms:modified>
</cp:coreProperties>
</file>